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-15" windowWidth="14430" windowHeight="13020"/>
  </bookViews>
  <sheets>
    <sheet name="Ogrenci Listesi İlan" sheetId="1" r:id="rId1"/>
  </sheets>
  <definedNames>
    <definedName name="_xlnm._FilterDatabase" localSheetId="0" hidden="1">'Ogrenci Listesi İlan'!$D$2:$E$2</definedName>
    <definedName name="_xlnm.Print_Area" localSheetId="0">'Ogrenci Listesi İlan'!$B$2:$E$228</definedName>
    <definedName name="_xlnm.Print_Titles" localSheetId="0">'Ogrenci Listesi İlan'!$2:$2</definedName>
  </definedNames>
  <calcPr calcId="145621" concurrentCalc="0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4" i="1"/>
  <c r="D55" i="1"/>
  <c r="D58" i="1"/>
  <c r="D59" i="1"/>
  <c r="D60" i="1"/>
  <c r="D61" i="1"/>
  <c r="D62" i="1"/>
  <c r="D63" i="1"/>
  <c r="D64" i="1"/>
  <c r="D67" i="1"/>
  <c r="D68" i="1"/>
  <c r="D69" i="1"/>
  <c r="D70" i="1"/>
  <c r="D71" i="1"/>
  <c r="D72" i="1"/>
  <c r="D73" i="1"/>
  <c r="D74" i="1"/>
  <c r="D76" i="1"/>
  <c r="D77" i="1"/>
  <c r="D78" i="1"/>
  <c r="D79" i="1"/>
  <c r="D80" i="1"/>
  <c r="D81" i="1"/>
  <c r="D82" i="1"/>
  <c r="D83" i="1"/>
  <c r="D86" i="1"/>
  <c r="D87" i="1"/>
  <c r="D88" i="1"/>
  <c r="D89" i="1"/>
  <c r="D90" i="1"/>
  <c r="D91" i="1"/>
  <c r="D92" i="1"/>
  <c r="D95" i="1"/>
  <c r="D96" i="1"/>
  <c r="D97" i="1"/>
  <c r="D98" i="1"/>
  <c r="D99" i="1"/>
  <c r="D100" i="1"/>
  <c r="D101" i="1"/>
  <c r="D104" i="1"/>
  <c r="D105" i="1"/>
  <c r="D106" i="1"/>
  <c r="D107" i="1"/>
  <c r="D108" i="1"/>
  <c r="D109" i="1"/>
  <c r="D110" i="1"/>
  <c r="D113" i="1"/>
  <c r="D114" i="1"/>
  <c r="D115" i="1"/>
  <c r="D116" i="1"/>
  <c r="D117" i="1"/>
  <c r="D118" i="1"/>
  <c r="D119" i="1"/>
  <c r="D122" i="1"/>
  <c r="D123" i="1"/>
  <c r="D124" i="1"/>
  <c r="D125" i="1"/>
  <c r="D126" i="1"/>
  <c r="D127" i="1"/>
  <c r="D128" i="1"/>
  <c r="D129" i="1"/>
  <c r="D131" i="1"/>
  <c r="D132" i="1"/>
  <c r="D133" i="1"/>
  <c r="D134" i="1"/>
  <c r="D135" i="1"/>
  <c r="D136" i="1"/>
  <c r="D137" i="1"/>
  <c r="D138" i="1"/>
  <c r="D140" i="1"/>
  <c r="D141" i="1"/>
  <c r="D142" i="1"/>
  <c r="D143" i="1"/>
  <c r="D144" i="1"/>
  <c r="D145" i="1"/>
  <c r="D146" i="1"/>
  <c r="D147" i="1"/>
  <c r="D149" i="1"/>
  <c r="D150" i="1"/>
  <c r="D151" i="1"/>
  <c r="D152" i="1"/>
  <c r="D153" i="1"/>
  <c r="D154" i="1"/>
  <c r="D155" i="1"/>
  <c r="D156" i="1"/>
  <c r="D158" i="1"/>
  <c r="D159" i="1"/>
  <c r="D160" i="1"/>
  <c r="D161" i="1"/>
  <c r="D162" i="1"/>
  <c r="D163" i="1"/>
  <c r="D164" i="1"/>
  <c r="D165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4" i="1"/>
  <c r="D185" i="1"/>
  <c r="D186" i="1"/>
  <c r="D187" i="1"/>
  <c r="D188" i="1"/>
  <c r="D189" i="1"/>
  <c r="D190" i="1"/>
  <c r="D191" i="1"/>
  <c r="D193" i="1"/>
  <c r="D194" i="1"/>
  <c r="D195" i="1"/>
  <c r="D196" i="1"/>
  <c r="D197" i="1"/>
  <c r="D198" i="1"/>
  <c r="D199" i="1"/>
  <c r="D200" i="1"/>
  <c r="D202" i="1"/>
  <c r="D203" i="1"/>
  <c r="D204" i="1"/>
  <c r="D205" i="1"/>
  <c r="D206" i="1"/>
  <c r="D207" i="1"/>
  <c r="D208" i="1"/>
  <c r="D209" i="1"/>
  <c r="D211" i="1"/>
  <c r="D212" i="1"/>
  <c r="D213" i="1"/>
  <c r="D214" i="1"/>
  <c r="D215" i="1"/>
  <c r="D216" i="1"/>
  <c r="D217" i="1"/>
  <c r="D218" i="1"/>
  <c r="D220" i="1"/>
  <c r="D221" i="1"/>
  <c r="D222" i="1"/>
  <c r="D223" i="1"/>
  <c r="D224" i="1"/>
  <c r="D225" i="1"/>
  <c r="D226" i="1"/>
  <c r="D227" i="1"/>
  <c r="D229" i="1"/>
  <c r="D230" i="1"/>
  <c r="D231" i="1"/>
  <c r="D232" i="1"/>
  <c r="D233" i="1"/>
  <c r="D234" i="1"/>
  <c r="D235" i="1"/>
  <c r="D236" i="1"/>
</calcChain>
</file>

<file path=xl/sharedStrings.xml><?xml version="1.0" encoding="utf-8"?>
<sst xmlns="http://schemas.openxmlformats.org/spreadsheetml/2006/main" count="284" uniqueCount="234">
  <si>
    <t>Danışman Öğretim Üyesi</t>
  </si>
  <si>
    <t>No</t>
  </si>
  <si>
    <t>Prof. Dr. Cuma BİNDAL</t>
  </si>
  <si>
    <t>1. Öğretim</t>
  </si>
  <si>
    <t>2. Öğretim</t>
  </si>
  <si>
    <t>Prof. Dr. Hatem AKBULUT</t>
  </si>
  <si>
    <t>Prof. Dr. Ahmet ALP</t>
  </si>
  <si>
    <t>Prof. Dr. Sakin ZEYTİN</t>
  </si>
  <si>
    <t>Prof. Dr. Fatih ÜSTEL</t>
  </si>
  <si>
    <t>Prof. Dr. Uğur ŞEN</t>
  </si>
  <si>
    <t>Prof. Dr. S. Can KURNAZ</t>
  </si>
  <si>
    <t>Prof. Dr. Şenol YILMAZ</t>
  </si>
  <si>
    <t>Prof. Dr. Şaduman ŞEN</t>
  </si>
  <si>
    <t>Prof. Dr. İbrahim ÖZBEK</t>
  </si>
  <si>
    <t>Prof. Dr. H. Özkan TOPLAN</t>
  </si>
  <si>
    <t>Doç. Dr. Ali Osman KURT</t>
  </si>
  <si>
    <t>Doç. Dr. Nil TOPLAN</t>
  </si>
  <si>
    <t>Doç. Dr. Mediha İPEK</t>
  </si>
  <si>
    <t>Yrd. Doç. Dr. Mustafa AKÇİL</t>
  </si>
  <si>
    <t>Yrd. Doç. Dr. Serdar ASLAN</t>
  </si>
  <si>
    <t>Yrd. Doç. Dr. Yıldız YARALI ÖZBEK</t>
  </si>
  <si>
    <t>Yrd. Doç. Dr. Nuray KARAKUŞ</t>
  </si>
  <si>
    <t>Yrd. Doç. Dr. M. Oğuz GÜLER</t>
  </si>
  <si>
    <t>Yrd. Doç. Dr. Ediz ERCENK</t>
  </si>
  <si>
    <t>Yrd. Doç. Dr. Aysun AYDAY</t>
  </si>
  <si>
    <t>Prof. Dr. Akın AKINCI</t>
  </si>
  <si>
    <t>Prof. Dr. Kenan YILDIZ</t>
  </si>
  <si>
    <t>Prof. Dr. Ahmet ÖZEL</t>
  </si>
  <si>
    <t>Prof. Dr. Sefer Cem OKUMUŞ</t>
  </si>
  <si>
    <t>Doç. Dr. A. Şükran DEMİRKIRAN</t>
  </si>
  <si>
    <t>HAYRİ CAN ŞERMET</t>
  </si>
  <si>
    <t>YUNUS BAYRAKTAR</t>
  </si>
  <si>
    <t>EMRE CAN ÇILBIR</t>
  </si>
  <si>
    <t>EMRAH SARAÇ</t>
  </si>
  <si>
    <t>YAĞIZ AKMANLAR</t>
  </si>
  <si>
    <t>SEDA ERDOĞAN</t>
  </si>
  <si>
    <t>AYKUT ÖZKAN</t>
  </si>
  <si>
    <t>ERDENER OCAKSIZ</t>
  </si>
  <si>
    <t>YUNUS KAPUKAYA</t>
  </si>
  <si>
    <t>AHMET KILIÇ</t>
  </si>
  <si>
    <t>ALİ GÜVEN</t>
  </si>
  <si>
    <t>HAKVERDİ GÜREL</t>
  </si>
  <si>
    <t>GÖRKEM KÖPRÜBAŞI</t>
  </si>
  <si>
    <t>SEFA DURAN</t>
  </si>
  <si>
    <t>MURAT ÖZTÜRK</t>
  </si>
  <si>
    <t>AKTUĞ ÖKSÜZ</t>
  </si>
  <si>
    <t>AHMET BAKİ NALVURAN</t>
  </si>
  <si>
    <t>YAKUP ÇİLİNGİR</t>
  </si>
  <si>
    <t>ADİL CENGİZ KIĞILCIM</t>
  </si>
  <si>
    <t>ATİLLA GÜL</t>
  </si>
  <si>
    <t>MERT BOZBAŞ</t>
  </si>
  <si>
    <t>ZEYNEP YILDIZLI</t>
  </si>
  <si>
    <t>ONUR ÖNEM</t>
  </si>
  <si>
    <t>SAMET BÜLBÜL</t>
  </si>
  <si>
    <t>KADİR UZUNOĞLU</t>
  </si>
  <si>
    <t>ALİ EROL</t>
  </si>
  <si>
    <t>SERHAT DİLEK</t>
  </si>
  <si>
    <t>MELİH YATMAN</t>
  </si>
  <si>
    <t>NERGİS ÇEKEN</t>
  </si>
  <si>
    <t>METİN ACAR</t>
  </si>
  <si>
    <t>MERT ASLAN</t>
  </si>
  <si>
    <t>OĞUZ KÜÇÜK</t>
  </si>
  <si>
    <t>BURCU BÜYÜKDOĞAN</t>
  </si>
  <si>
    <t>DOĞUKAN KÖK</t>
  </si>
  <si>
    <t>HASAN YALDIZ</t>
  </si>
  <si>
    <t>ELİF BAYHAN</t>
  </si>
  <si>
    <t>NESLİHAN ÇAKMAK</t>
  </si>
  <si>
    <t>ÖMER YÜKSEL</t>
  </si>
  <si>
    <t>MEHTAP KARAHAN</t>
  </si>
  <si>
    <t>BURAK ÇAĞLAR</t>
  </si>
  <si>
    <t>ANIL KOCATÜRK</t>
  </si>
  <si>
    <t>BEDİRHAN TOPCUOĞLU</t>
  </si>
  <si>
    <t>SERHAT SARI</t>
  </si>
  <si>
    <t>EMRE COŞKUN</t>
  </si>
  <si>
    <t>KEMAL KAĞAN BAŞOĞLU</t>
  </si>
  <si>
    <t>NAZLICAN KILIÇ</t>
  </si>
  <si>
    <t>ANIL ÖZEN</t>
  </si>
  <si>
    <t>AHMET YÜKSEK</t>
  </si>
  <si>
    <t>KÜBRA KOYUNCU</t>
  </si>
  <si>
    <t>ÖZGE ÇAVUŞ</t>
  </si>
  <si>
    <t>ABDURRAHİM ÖZKAN</t>
  </si>
  <si>
    <t>ÖZLEM MUTLU</t>
  </si>
  <si>
    <t>ŞEYDA GEDİK</t>
  </si>
  <si>
    <t>MALİK AKYÜZ</t>
  </si>
  <si>
    <t>FURKAN BAHADIR GENÇ</t>
  </si>
  <si>
    <t>CEMİL GÜRSOY</t>
  </si>
  <si>
    <t>ERSİN ATEŞ</t>
  </si>
  <si>
    <t>KÜBRA SATICI</t>
  </si>
  <si>
    <t>ENES ÖZTÜRK</t>
  </si>
  <si>
    <t>GÜLDEN ATALAY</t>
  </si>
  <si>
    <t>OZAN AYDIN</t>
  </si>
  <si>
    <t>AYCAN YUVA</t>
  </si>
  <si>
    <t>ERHAN DÖNMEZ</t>
  </si>
  <si>
    <t>MELİKE DAĞLI</t>
  </si>
  <si>
    <t>SERHAT AYGÜNEŞ</t>
  </si>
  <si>
    <t>DİLARA ALGÜL</t>
  </si>
  <si>
    <t>ESMA UÇAR</t>
  </si>
  <si>
    <t>BÜŞRA YILMAZ</t>
  </si>
  <si>
    <t>AHMET ÖZAL KALKANDELEN</t>
  </si>
  <si>
    <t>KASIM SÖZEN</t>
  </si>
  <si>
    <t>FATİH OZAN</t>
  </si>
  <si>
    <t>SAMET KARA</t>
  </si>
  <si>
    <t>MUSTAFA AKSOY</t>
  </si>
  <si>
    <t>TUBA NUR YURT</t>
  </si>
  <si>
    <t>YÜCEL DENİZ</t>
  </si>
  <si>
    <t>EMRE KESLER</t>
  </si>
  <si>
    <t>BURAK YAŞAR</t>
  </si>
  <si>
    <t>İREM ÖZKIR</t>
  </si>
  <si>
    <t>ERHAN DÜRU</t>
  </si>
  <si>
    <t>ÜZEYİR YILMAZ</t>
  </si>
  <si>
    <t>MUSTAFA BERKAY İNCİ</t>
  </si>
  <si>
    <t>ATAE RAOUGUİ</t>
  </si>
  <si>
    <t>FATMA YEŞİL</t>
  </si>
  <si>
    <t>ÇAĞLAR GÜNTALAZ</t>
  </si>
  <si>
    <t>SİNEM NUR DİREK</t>
  </si>
  <si>
    <t>CENGİZ AKA</t>
  </si>
  <si>
    <t>EMRE KONYALI</t>
  </si>
  <si>
    <t>SERKAN ÇELİKTOZ</t>
  </si>
  <si>
    <t>SEFA SINIRBAŞI</t>
  </si>
  <si>
    <t>ERHAN ÇAPKIN</t>
  </si>
  <si>
    <t>SEFA KASIM</t>
  </si>
  <si>
    <t>HASAN KOÇ</t>
  </si>
  <si>
    <t>MERVE SOLMAZ</t>
  </si>
  <si>
    <t>MUSA EKİM ILDIR</t>
  </si>
  <si>
    <t>DENİZ KARTALCAN GÖKSOY</t>
  </si>
  <si>
    <t>GÜRKAN ŞİMŞEK</t>
  </si>
  <si>
    <t>ARDAHAN TEMEL</t>
  </si>
  <si>
    <t>ABDÜL SAMET İNCE</t>
  </si>
  <si>
    <t>ERHAN YÜKSEL</t>
  </si>
  <si>
    <t>ÖMERCAN NALINCIOĞLU</t>
  </si>
  <si>
    <t>YUNUS EMRE MATKAYA</t>
  </si>
  <si>
    <t>ENES ÇEVİK</t>
  </si>
  <si>
    <t>EMİRHAN BAYRAK</t>
  </si>
  <si>
    <t>MUHARREM BAYRAM</t>
  </si>
  <si>
    <t>ERSEL KESKİN</t>
  </si>
  <si>
    <t>ECE AKÇADAĞ</t>
  </si>
  <si>
    <t>AŞKIN ÖZTÜRK</t>
  </si>
  <si>
    <t>ŞERVAN ALADAĞ</t>
  </si>
  <si>
    <t>ADNAN EFE</t>
  </si>
  <si>
    <t>NEHİR TÜRKGELDİ</t>
  </si>
  <si>
    <t>SERCAN SEMERCİOĞLU</t>
  </si>
  <si>
    <t>İSMET KAYNAK</t>
  </si>
  <si>
    <t>FURKAN CAN</t>
  </si>
  <si>
    <t>GİZEM ERDEM</t>
  </si>
  <si>
    <t>EMRE CÜNEYT FİYDAN</t>
  </si>
  <si>
    <t>BURAK GÜRHAN ÖZTÜRK</t>
  </si>
  <si>
    <t>KAAN KESKİN</t>
  </si>
  <si>
    <t>SERHAN KORKUT</t>
  </si>
  <si>
    <t>MEHMET CAN GÜLER</t>
  </si>
  <si>
    <t>SEFA ÇINAROĞLU</t>
  </si>
  <si>
    <t>FATİH MERT CAN AKSOY</t>
  </si>
  <si>
    <t>KEZBAN NUR UZUN</t>
  </si>
  <si>
    <t>AZİZ KURT</t>
  </si>
  <si>
    <t>FUNDA KARACA</t>
  </si>
  <si>
    <t>MEHMET EMİN ODACI</t>
  </si>
  <si>
    <t>NURİ FURKAN SARIOĞLU</t>
  </si>
  <si>
    <t>MUSTAFA UZUNHASANOĞLU</t>
  </si>
  <si>
    <t>MUSTAFA EREN KEMENT</t>
  </si>
  <si>
    <t>TARIK DEMİRAY</t>
  </si>
  <si>
    <t>BURAK KUŞ</t>
  </si>
  <si>
    <t>BURAK ÖZTÜRK</t>
  </si>
  <si>
    <t>TOLGAHAN SARP</t>
  </si>
  <si>
    <t>SÜLEYMAN ÇAKIR</t>
  </si>
  <si>
    <t>MUHAMMET SERT</t>
  </si>
  <si>
    <t>EMRE DEMİR</t>
  </si>
  <si>
    <t>FURKAN YILDIZ</t>
  </si>
  <si>
    <t>CEMAL GÖKHAN YILMAZ</t>
  </si>
  <si>
    <t>ÖZGE SEYREK</t>
  </si>
  <si>
    <t>AHMET ŞİMŞEK</t>
  </si>
  <si>
    <t>HALİL ERHAN SÜMBÜL</t>
  </si>
  <si>
    <t>UĞUR YILMAZ</t>
  </si>
  <si>
    <t>ANIL ASAN</t>
  </si>
  <si>
    <t>HALİS FATİH ÇETİN</t>
  </si>
  <si>
    <t>ALPER GÜR</t>
  </si>
  <si>
    <t>HAMZA GÜNDOĞAN</t>
  </si>
  <si>
    <t>HASAN AKOVA</t>
  </si>
  <si>
    <t>EROL GÜRSES</t>
  </si>
  <si>
    <t>AHMET İKİZOĞLU</t>
  </si>
  <si>
    <t>HİLMİ TOLGA KIRÇO</t>
  </si>
  <si>
    <t>ALİ RIZA ÇALIŞKAN</t>
  </si>
  <si>
    <t>GÖKHAN BURAK ALBAYRAK</t>
  </si>
  <si>
    <t>ÜMİT ASLAN</t>
  </si>
  <si>
    <t>SENA BALLICAOĞLU</t>
  </si>
  <si>
    <t>DİLAN ÖZEN</t>
  </si>
  <si>
    <t>İSMAİL ENES YILDIRIM</t>
  </si>
  <si>
    <t>TURHAN BAŞARAN</t>
  </si>
  <si>
    <t>UMUR DOĞAN</t>
  </si>
  <si>
    <t>DİLAN YILDIZ</t>
  </si>
  <si>
    <t>BURAK ERSOY</t>
  </si>
  <si>
    <t>EYLÜL BALCI</t>
  </si>
  <si>
    <t>MUHAMMET ERMİŞ</t>
  </si>
  <si>
    <t>NESLİHAN ASLANER</t>
  </si>
  <si>
    <t>ERSİN DİNÇ</t>
  </si>
  <si>
    <t>ÖMER LÜTFİ BEDİR</t>
  </si>
  <si>
    <t>ELİF TÜREDİ</t>
  </si>
  <si>
    <t>ANIL MUSLU</t>
  </si>
  <si>
    <t>BARIŞ UĞUR ÖZTÜRK</t>
  </si>
  <si>
    <t>MİHRAÇ HALEBİ</t>
  </si>
  <si>
    <t>ÖMER FARUK ÇAPKIN</t>
  </si>
  <si>
    <t>ZEYNEP ÇAKIR</t>
  </si>
  <si>
    <t>KAAN BAYSE</t>
  </si>
  <si>
    <t>SELAHATTİN YABAN</t>
  </si>
  <si>
    <t>EMRE CAN ARSLAN</t>
  </si>
  <si>
    <t>HASAN ÇAKIR</t>
  </si>
  <si>
    <t>DİLEK ÖZTÜRK</t>
  </si>
  <si>
    <t>İREM TANDOĞAN</t>
  </si>
  <si>
    <t>BÜLENT OKYAY</t>
  </si>
  <si>
    <t>SALTUK BUĞRA TÜRKKOL</t>
  </si>
  <si>
    <t>UFUK AKARSU</t>
  </si>
  <si>
    <t>EMRE ZERRİN</t>
  </si>
  <si>
    <t>GÖZDENUR KURT</t>
  </si>
  <si>
    <t>MUHAMMET AYAR</t>
  </si>
  <si>
    <t>EMRE TORUN</t>
  </si>
  <si>
    <t>GÖZDE BEYCE</t>
  </si>
  <si>
    <t>YAĞMUR TANRIKULU</t>
  </si>
  <si>
    <t>ŞAFAK YILMAZ</t>
  </si>
  <si>
    <t>ZEYNEP ÖZDENGÜL</t>
  </si>
  <si>
    <t>VOLKAN İPEK</t>
  </si>
  <si>
    <t>CEMRE ERDOĞAN</t>
  </si>
  <si>
    <t>YUNUS EMRE BAŞ</t>
  </si>
  <si>
    <t>ÖZGE DUYAR</t>
  </si>
  <si>
    <t>METE KELEŞ</t>
  </si>
  <si>
    <t>OLCAY İLGIN</t>
  </si>
  <si>
    <t>ÖZKAN ADITEPE</t>
  </si>
  <si>
    <t>İSMAİL SOYSAL</t>
  </si>
  <si>
    <t>BURAK YALMAN</t>
  </si>
  <si>
    <t>MUHTEREM MUSLU</t>
  </si>
  <si>
    <t>BAHADIR AKAĞAÇ</t>
  </si>
  <si>
    <t>ZAHİDE ÖZTÜRK</t>
  </si>
  <si>
    <t>BÜŞRA FİDAN</t>
  </si>
  <si>
    <t>SERDAR BOZOĞLU</t>
  </si>
  <si>
    <t>GÖKNİL GÜLPINAR</t>
  </si>
  <si>
    <t>YASEMİN İLERİSOY</t>
  </si>
  <si>
    <t>İsim &amp; Soyisim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</si>
</sst>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Arial Narrow"/>
      <family val="2"/>
      <charset val="162"/>
    </font>
    <font>
      <b/>
      <sz val="14"/>
      <color theme="1"/>
      <name val="Arial Narrow"/>
      <family val="2"/>
      <charset val="162"/>
    </font>
    <font>
      <sz val="14"/>
      <color theme="1"/>
      <name val="Arial Narrow"/>
      <family val="2"/>
      <charset val="162"/>
    </font>
    <font>
      <sz val="14"/>
      <color theme="1"/>
      <name val="Calibri"/>
      <family val="2"/>
      <charset val="162"/>
      <scheme val="minor"/>
    </font>
    <font>
      <sz val="14"/>
      <color rgb="FF333333"/>
      <name val="Arial Narrow"/>
      <family val="2"/>
      <charset val="162"/>
    </font>
    <font>
      <b/>
      <sz val="18"/>
      <color theme="1"/>
      <name val="Arial Narrow"/>
      <family val="2"/>
      <charset val="162"/>
    </font>
    <font>
      <b/>
      <sz val="16"/>
      <color theme="1"/>
      <name val="Arial Narrow"/>
      <family val="2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5" fillId="0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4" fillId="0" borderId="16" xfId="0" applyFont="1" applyBorder="1" applyAlignment="1">
      <alignment wrapText="1"/>
    </xf>
    <xf numFmtId="0" fontId="1" fillId="0" borderId="0" xfId="0" applyFont="1" applyBorder="1"/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5" fillId="0" borderId="17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/>
    </xf>
    <xf numFmtId="0" fontId="2" fillId="0" borderId="14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 textRotation="90"/>
    </xf>
    <xf numFmtId="0" fontId="2" fillId="0" borderId="13" xfId="0" applyFont="1" applyFill="1" applyBorder="1" applyAlignment="1">
      <alignment horizontal="center" vertical="center" textRotation="90"/>
    </xf>
    <xf numFmtId="0" fontId="2" fillId="0" borderId="19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7"/>
  <sheetViews>
    <sheetView tabSelected="1" zoomScaleNormal="100" zoomScaleSheetLayoutView="70" workbookViewId="0">
      <selection activeCell="B2" sqref="B2"/>
    </sheetView>
  </sheetViews>
  <sheetFormatPr defaultRowHeight="16.5" x14ac:dyDescent="0.3"/>
  <cols>
    <col min="1" max="1" width="9.140625" style="1"/>
    <col min="2" max="2" width="40.7109375" style="3" customWidth="1"/>
    <col min="3" max="3" width="8.7109375" style="3" customWidth="1"/>
    <col min="4" max="4" width="18.7109375" style="4" customWidth="1"/>
    <col min="5" max="5" width="36.7109375" style="5" customWidth="1"/>
    <col min="6" max="6" width="9.7109375" style="1" bestFit="1" customWidth="1"/>
    <col min="7" max="16384" width="9.140625" style="1"/>
  </cols>
  <sheetData>
    <row r="1" spans="2:11" ht="17.25" thickBot="1" x14ac:dyDescent="0.35"/>
    <row r="2" spans="2:11" s="15" customFormat="1" ht="30" customHeight="1" thickBot="1" x14ac:dyDescent="0.35">
      <c r="B2" s="14" t="s">
        <v>0</v>
      </c>
      <c r="C2" s="12"/>
      <c r="D2" s="12" t="s">
        <v>1</v>
      </c>
      <c r="E2" s="13" t="s">
        <v>233</v>
      </c>
    </row>
    <row r="3" spans="2:11" ht="20.100000000000001" customHeight="1" x14ac:dyDescent="0.3">
      <c r="B3" s="29" t="s">
        <v>2</v>
      </c>
      <c r="C3" s="35" t="s">
        <v>3</v>
      </c>
      <c r="D3" s="16" t="str">
        <f>"1201.08012"</f>
        <v>1201.08012</v>
      </c>
      <c r="E3" s="6" t="s">
        <v>54</v>
      </c>
    </row>
    <row r="4" spans="2:11" ht="20.100000000000001" customHeight="1" x14ac:dyDescent="0.3">
      <c r="B4" s="30"/>
      <c r="C4" s="33"/>
      <c r="D4" s="17" t="str">
        <f>"1201.08014"</f>
        <v>1201.08014</v>
      </c>
      <c r="E4" s="7" t="s">
        <v>55</v>
      </c>
    </row>
    <row r="5" spans="2:11" ht="20.100000000000001" customHeight="1" x14ac:dyDescent="0.3">
      <c r="B5" s="30"/>
      <c r="C5" s="33"/>
      <c r="D5" s="17" t="str">
        <f>"1201.08091"</f>
        <v>1201.08091</v>
      </c>
      <c r="E5" s="7" t="s">
        <v>108</v>
      </c>
    </row>
    <row r="6" spans="2:11" ht="20.100000000000001" customHeight="1" x14ac:dyDescent="0.3">
      <c r="B6" s="30"/>
      <c r="C6" s="33"/>
      <c r="D6" s="17" t="str">
        <f>"1201.08092"</f>
        <v>1201.08092</v>
      </c>
      <c r="E6" s="7" t="s">
        <v>109</v>
      </c>
      <c r="G6" s="2"/>
    </row>
    <row r="7" spans="2:11" ht="20.100000000000001" customHeight="1" thickBot="1" x14ac:dyDescent="0.35">
      <c r="B7" s="30"/>
      <c r="C7" s="34"/>
      <c r="D7" s="21" t="str">
        <f>"1101.08077"</f>
        <v>1101.08077</v>
      </c>
      <c r="E7" s="11" t="s">
        <v>45</v>
      </c>
      <c r="G7" s="2"/>
    </row>
    <row r="8" spans="2:11" ht="20.100000000000001" customHeight="1" x14ac:dyDescent="0.3">
      <c r="B8" s="30"/>
      <c r="C8" s="32" t="s">
        <v>4</v>
      </c>
      <c r="D8" s="22" t="str">
        <f>"G1201.08008"</f>
        <v>G1201.08008</v>
      </c>
      <c r="E8" s="23" t="s">
        <v>186</v>
      </c>
      <c r="G8" s="2"/>
    </row>
    <row r="9" spans="2:11" ht="20.100000000000001" customHeight="1" x14ac:dyDescent="0.3">
      <c r="B9" s="30"/>
      <c r="C9" s="33"/>
      <c r="D9" s="17" t="str">
        <f>"G1201.08011"</f>
        <v>G1201.08011</v>
      </c>
      <c r="E9" s="7" t="s">
        <v>187</v>
      </c>
      <c r="G9" s="2"/>
      <c r="H9" s="24"/>
      <c r="I9" s="24"/>
      <c r="J9" s="24"/>
      <c r="K9" s="24"/>
    </row>
    <row r="10" spans="2:11" ht="20.100000000000001" customHeight="1" x14ac:dyDescent="0.3">
      <c r="B10" s="30"/>
      <c r="C10" s="33"/>
      <c r="D10" s="17" t="str">
        <f>"G1201.08093"</f>
        <v>G1201.08093</v>
      </c>
      <c r="E10" s="7" t="s">
        <v>223</v>
      </c>
      <c r="G10" s="2"/>
      <c r="H10" s="24"/>
      <c r="I10" s="25"/>
      <c r="J10" s="26"/>
      <c r="K10" s="24"/>
    </row>
    <row r="11" spans="2:11" ht="20.100000000000001" customHeight="1" thickBot="1" x14ac:dyDescent="0.35">
      <c r="B11" s="31"/>
      <c r="C11" s="34"/>
      <c r="D11" s="27"/>
      <c r="E11" s="28"/>
      <c r="G11" s="2"/>
      <c r="H11" s="24"/>
      <c r="I11" s="24"/>
      <c r="J11" s="24"/>
      <c r="K11" s="24"/>
    </row>
    <row r="12" spans="2:11" ht="20.100000000000001" customHeight="1" x14ac:dyDescent="0.3">
      <c r="B12" s="29" t="s">
        <v>5</v>
      </c>
      <c r="C12" s="32" t="s">
        <v>3</v>
      </c>
      <c r="D12" s="17" t="str">
        <f>"1201.08015"</f>
        <v>1201.08015</v>
      </c>
      <c r="E12" s="7" t="s">
        <v>56</v>
      </c>
      <c r="G12" s="2"/>
      <c r="H12" s="24"/>
      <c r="I12" s="24"/>
      <c r="J12" s="24"/>
      <c r="K12" s="24"/>
    </row>
    <row r="13" spans="2:11" ht="20.100000000000001" customHeight="1" x14ac:dyDescent="0.3">
      <c r="B13" s="30"/>
      <c r="C13" s="33"/>
      <c r="D13" s="17" t="str">
        <f>"1201.08016"</f>
        <v>1201.08016</v>
      </c>
      <c r="E13" s="7" t="s">
        <v>57</v>
      </c>
      <c r="G13" s="2"/>
    </row>
    <row r="14" spans="2:11" ht="20.100000000000001" customHeight="1" x14ac:dyDescent="0.3">
      <c r="B14" s="30"/>
      <c r="C14" s="33"/>
      <c r="D14" s="17" t="str">
        <f>"1201.08093"</f>
        <v>1201.08093</v>
      </c>
      <c r="E14" s="7" t="s">
        <v>110</v>
      </c>
      <c r="G14" s="2"/>
    </row>
    <row r="15" spans="2:11" ht="20.100000000000001" customHeight="1" x14ac:dyDescent="0.3">
      <c r="B15" s="30"/>
      <c r="C15" s="33"/>
      <c r="D15" s="17" t="str">
        <f>"1201.08096"</f>
        <v>1201.08096</v>
      </c>
      <c r="E15" s="7" t="s">
        <v>111</v>
      </c>
      <c r="G15" s="2"/>
    </row>
    <row r="16" spans="2:11" ht="20.100000000000001" customHeight="1" thickBot="1" x14ac:dyDescent="0.35">
      <c r="B16" s="30"/>
      <c r="C16" s="36"/>
      <c r="D16" s="21" t="str">
        <f>"1101.08086"</f>
        <v>1101.08086</v>
      </c>
      <c r="E16" s="11" t="s">
        <v>44</v>
      </c>
      <c r="G16" s="2"/>
    </row>
    <row r="17" spans="2:7" ht="20.100000000000001" customHeight="1" x14ac:dyDescent="0.3">
      <c r="B17" s="30"/>
      <c r="C17" s="35" t="s">
        <v>4</v>
      </c>
      <c r="D17" s="22" t="str">
        <f>"G1201.08016"</f>
        <v>G1201.08016</v>
      </c>
      <c r="E17" s="23" t="s">
        <v>188</v>
      </c>
      <c r="G17" s="2"/>
    </row>
    <row r="18" spans="2:7" ht="20.100000000000001" customHeight="1" x14ac:dyDescent="0.3">
      <c r="B18" s="30"/>
      <c r="C18" s="33"/>
      <c r="D18" s="17" t="str">
        <f>"G1201.08018"</f>
        <v>G1201.08018</v>
      </c>
      <c r="E18" s="7" t="s">
        <v>189</v>
      </c>
      <c r="G18" s="2"/>
    </row>
    <row r="19" spans="2:7" ht="20.100000000000001" customHeight="1" x14ac:dyDescent="0.3">
      <c r="B19" s="30"/>
      <c r="C19" s="33"/>
      <c r="D19" s="17" t="str">
        <f>"G1201.08097"</f>
        <v>G1201.08097</v>
      </c>
      <c r="E19" s="7" t="s">
        <v>224</v>
      </c>
      <c r="G19" s="2"/>
    </row>
    <row r="20" spans="2:7" ht="20.100000000000001" customHeight="1" thickBot="1" x14ac:dyDescent="0.35">
      <c r="B20" s="31"/>
      <c r="C20" s="36"/>
      <c r="D20" s="18"/>
      <c r="E20" s="8"/>
      <c r="G20" s="2"/>
    </row>
    <row r="21" spans="2:7" ht="20.100000000000001" customHeight="1" x14ac:dyDescent="0.3">
      <c r="B21" s="29" t="s">
        <v>6</v>
      </c>
      <c r="C21" s="35" t="s">
        <v>3</v>
      </c>
      <c r="D21" s="16" t="str">
        <f>"1201.08017"</f>
        <v>1201.08017</v>
      </c>
      <c r="E21" s="6" t="s">
        <v>58</v>
      </c>
      <c r="G21" s="2"/>
    </row>
    <row r="22" spans="2:7" ht="20.100000000000001" customHeight="1" x14ac:dyDescent="0.3">
      <c r="B22" s="30"/>
      <c r="C22" s="33"/>
      <c r="D22" s="17" t="str">
        <f>"1201.08018"</f>
        <v>1201.08018</v>
      </c>
      <c r="E22" s="7" t="s">
        <v>59</v>
      </c>
      <c r="G22" s="2"/>
    </row>
    <row r="23" spans="2:7" ht="20.100000000000001" customHeight="1" x14ac:dyDescent="0.3">
      <c r="B23" s="30"/>
      <c r="C23" s="33"/>
      <c r="D23" s="17" t="str">
        <f>"1201.08103"</f>
        <v>1201.08103</v>
      </c>
      <c r="E23" s="7" t="s">
        <v>112</v>
      </c>
      <c r="G23" s="2"/>
    </row>
    <row r="24" spans="2:7" ht="20.100000000000001" customHeight="1" x14ac:dyDescent="0.3">
      <c r="B24" s="30"/>
      <c r="C24" s="33"/>
      <c r="D24" s="17" t="str">
        <f>"1201.08104"</f>
        <v>1201.08104</v>
      </c>
      <c r="E24" s="7" t="s">
        <v>113</v>
      </c>
      <c r="G24" s="2"/>
    </row>
    <row r="25" spans="2:7" ht="20.100000000000001" customHeight="1" thickBot="1" x14ac:dyDescent="0.35">
      <c r="B25" s="30"/>
      <c r="C25" s="36"/>
      <c r="D25" s="21" t="str">
        <f>"1201.08088"</f>
        <v>1201.08088</v>
      </c>
      <c r="E25" s="11" t="s">
        <v>107</v>
      </c>
      <c r="G25" s="2"/>
    </row>
    <row r="26" spans="2:7" ht="20.100000000000001" customHeight="1" x14ac:dyDescent="0.3">
      <c r="B26" s="30"/>
      <c r="C26" s="35" t="s">
        <v>4</v>
      </c>
      <c r="D26" s="22" t="str">
        <f>"G1201.08020"</f>
        <v>G1201.08020</v>
      </c>
      <c r="E26" s="23" t="s">
        <v>190</v>
      </c>
      <c r="G26" s="2"/>
    </row>
    <row r="27" spans="2:7" ht="20.100000000000001" customHeight="1" x14ac:dyDescent="0.3">
      <c r="B27" s="30"/>
      <c r="C27" s="33"/>
      <c r="D27" s="17" t="str">
        <f>"G1201.08023"</f>
        <v>G1201.08023</v>
      </c>
      <c r="E27" s="7" t="s">
        <v>191</v>
      </c>
      <c r="G27" s="2"/>
    </row>
    <row r="28" spans="2:7" ht="20.100000000000001" customHeight="1" x14ac:dyDescent="0.3">
      <c r="B28" s="30"/>
      <c r="C28" s="33"/>
      <c r="D28" s="17" t="str">
        <f>"G1201.08098"</f>
        <v>G1201.08098</v>
      </c>
      <c r="E28" s="7" t="s">
        <v>225</v>
      </c>
      <c r="G28" s="2"/>
    </row>
    <row r="29" spans="2:7" ht="20.100000000000001" customHeight="1" thickBot="1" x14ac:dyDescent="0.35">
      <c r="B29" s="31"/>
      <c r="C29" s="36"/>
      <c r="D29" s="18"/>
      <c r="E29" s="8"/>
      <c r="G29" s="2"/>
    </row>
    <row r="30" spans="2:7" ht="20.100000000000001" customHeight="1" x14ac:dyDescent="0.3">
      <c r="B30" s="29" t="s">
        <v>7</v>
      </c>
      <c r="C30" s="35" t="s">
        <v>3</v>
      </c>
      <c r="D30" s="16" t="str">
        <f>"1201.08020"</f>
        <v>1201.08020</v>
      </c>
      <c r="E30" s="6" t="s">
        <v>60</v>
      </c>
      <c r="G30" s="2"/>
    </row>
    <row r="31" spans="2:7" ht="20.100000000000001" customHeight="1" x14ac:dyDescent="0.3">
      <c r="B31" s="30"/>
      <c r="C31" s="33"/>
      <c r="D31" s="17" t="str">
        <f>"1201.08021"</f>
        <v>1201.08021</v>
      </c>
      <c r="E31" s="7" t="s">
        <v>61</v>
      </c>
      <c r="G31" s="2"/>
    </row>
    <row r="32" spans="2:7" ht="20.100000000000001" customHeight="1" x14ac:dyDescent="0.3">
      <c r="B32" s="30"/>
      <c r="C32" s="33"/>
      <c r="D32" s="17" t="str">
        <f>"1201.08105"</f>
        <v>1201.08105</v>
      </c>
      <c r="E32" s="7" t="s">
        <v>114</v>
      </c>
      <c r="G32" s="2"/>
    </row>
    <row r="33" spans="2:7" ht="20.100000000000001" customHeight="1" x14ac:dyDescent="0.3">
      <c r="B33" s="30"/>
      <c r="C33" s="33"/>
      <c r="D33" s="17" t="str">
        <f>"1201.08302"</f>
        <v>1201.08302</v>
      </c>
      <c r="E33" s="7" t="s">
        <v>115</v>
      </c>
      <c r="G33" s="2"/>
    </row>
    <row r="34" spans="2:7" ht="20.100000000000001" customHeight="1" x14ac:dyDescent="0.3">
      <c r="B34" s="30"/>
      <c r="C34" s="34"/>
      <c r="D34" s="17" t="str">
        <f>"G1201.08306"</f>
        <v>G1201.08306</v>
      </c>
      <c r="E34" s="7" t="s">
        <v>161</v>
      </c>
      <c r="G34" s="2"/>
    </row>
    <row r="35" spans="2:7" ht="20.100000000000001" customHeight="1" x14ac:dyDescent="0.3">
      <c r="B35" s="30"/>
      <c r="C35" s="32" t="s">
        <v>4</v>
      </c>
      <c r="D35" s="17" t="str">
        <f>"G1201.08024"</f>
        <v>G1201.08024</v>
      </c>
      <c r="E35" s="7" t="s">
        <v>193</v>
      </c>
      <c r="G35" s="2"/>
    </row>
    <row r="36" spans="2:7" ht="20.100000000000001" customHeight="1" x14ac:dyDescent="0.3">
      <c r="B36" s="30"/>
      <c r="C36" s="33"/>
      <c r="D36" s="17" t="str">
        <f>"G1201.08028"</f>
        <v>G1201.08028</v>
      </c>
      <c r="E36" s="7" t="s">
        <v>192</v>
      </c>
      <c r="G36" s="2"/>
    </row>
    <row r="37" spans="2:7" ht="20.100000000000001" customHeight="1" x14ac:dyDescent="0.3">
      <c r="B37" s="30"/>
      <c r="C37" s="33"/>
      <c r="D37" s="17" t="str">
        <f>"G1101.08040"</f>
        <v>G1101.08040</v>
      </c>
      <c r="E37" s="7" t="s">
        <v>177</v>
      </c>
      <c r="G37" s="2"/>
    </row>
    <row r="38" spans="2:7" ht="20.100000000000001" customHeight="1" thickBot="1" x14ac:dyDescent="0.35">
      <c r="B38" s="31"/>
      <c r="C38" s="36"/>
      <c r="D38" s="18"/>
      <c r="E38" s="8"/>
      <c r="G38" s="2"/>
    </row>
    <row r="39" spans="2:7" ht="20.100000000000001" customHeight="1" x14ac:dyDescent="0.3">
      <c r="B39" s="29" t="s">
        <v>8</v>
      </c>
      <c r="C39" s="35" t="s">
        <v>3</v>
      </c>
      <c r="D39" s="16" t="str">
        <f>"1201.08022"</f>
        <v>1201.08022</v>
      </c>
      <c r="E39" s="6" t="s">
        <v>63</v>
      </c>
      <c r="G39" s="2"/>
    </row>
    <row r="40" spans="2:7" ht="20.100000000000001" customHeight="1" x14ac:dyDescent="0.3">
      <c r="B40" s="30"/>
      <c r="C40" s="33"/>
      <c r="D40" s="17" t="str">
        <f>"1201.08023"</f>
        <v>1201.08023</v>
      </c>
      <c r="E40" s="7" t="s">
        <v>62</v>
      </c>
      <c r="G40" s="2"/>
    </row>
    <row r="41" spans="2:7" ht="20.100000000000001" customHeight="1" x14ac:dyDescent="0.3">
      <c r="B41" s="30"/>
      <c r="C41" s="33"/>
      <c r="D41" s="17" t="str">
        <f>"1201.08303"</f>
        <v>1201.08303</v>
      </c>
      <c r="E41" s="7" t="s">
        <v>116</v>
      </c>
      <c r="G41" s="2"/>
    </row>
    <row r="42" spans="2:7" ht="20.100000000000001" customHeight="1" x14ac:dyDescent="0.3">
      <c r="B42" s="30"/>
      <c r="C42" s="33"/>
      <c r="D42" s="17" t="str">
        <f>"1201.08304"</f>
        <v>1201.08304</v>
      </c>
      <c r="E42" s="7" t="s">
        <v>117</v>
      </c>
      <c r="G42" s="2"/>
    </row>
    <row r="43" spans="2:7" ht="20.100000000000001" customHeight="1" x14ac:dyDescent="0.3">
      <c r="B43" s="30"/>
      <c r="C43" s="34"/>
      <c r="D43" s="17" t="str">
        <f>"G1201.08305"</f>
        <v>G1201.08305</v>
      </c>
      <c r="E43" s="7" t="s">
        <v>160</v>
      </c>
      <c r="G43" s="2"/>
    </row>
    <row r="44" spans="2:7" ht="20.100000000000001" customHeight="1" x14ac:dyDescent="0.3">
      <c r="B44" s="30"/>
      <c r="C44" s="32" t="s">
        <v>4</v>
      </c>
      <c r="D44" s="17" t="str">
        <f>"G1201.08029"</f>
        <v>G1201.08029</v>
      </c>
      <c r="E44" s="7" t="s">
        <v>195</v>
      </c>
      <c r="G44" s="2"/>
    </row>
    <row r="45" spans="2:7" ht="20.100000000000001" customHeight="1" x14ac:dyDescent="0.3">
      <c r="B45" s="30"/>
      <c r="C45" s="33"/>
      <c r="D45" s="17" t="str">
        <f>"G1201.08031"</f>
        <v>G1201.08031</v>
      </c>
      <c r="E45" s="7" t="s">
        <v>194</v>
      </c>
      <c r="G45" s="2"/>
    </row>
    <row r="46" spans="2:7" ht="20.100000000000001" customHeight="1" x14ac:dyDescent="0.3">
      <c r="B46" s="30"/>
      <c r="C46" s="33"/>
      <c r="D46" s="17" t="str">
        <f>"G1101.08070"</f>
        <v>G1101.08070</v>
      </c>
      <c r="E46" s="7" t="s">
        <v>176</v>
      </c>
      <c r="G46" s="2"/>
    </row>
    <row r="47" spans="2:7" ht="20.100000000000001" customHeight="1" thickBot="1" x14ac:dyDescent="0.35">
      <c r="B47" s="31"/>
      <c r="C47" s="36"/>
      <c r="D47" s="18"/>
      <c r="E47" s="8"/>
      <c r="G47" s="2"/>
    </row>
    <row r="48" spans="2:7" ht="20.100000000000001" customHeight="1" x14ac:dyDescent="0.3">
      <c r="B48" s="29" t="s">
        <v>9</v>
      </c>
      <c r="C48" s="35" t="s">
        <v>3</v>
      </c>
      <c r="D48" s="16" t="str">
        <f>"1201.08024"</f>
        <v>1201.08024</v>
      </c>
      <c r="E48" s="6" t="s">
        <v>65</v>
      </c>
      <c r="G48" s="2"/>
    </row>
    <row r="49" spans="2:7" ht="20.100000000000001" customHeight="1" x14ac:dyDescent="0.3">
      <c r="B49" s="30"/>
      <c r="C49" s="33"/>
      <c r="D49" s="17" t="str">
        <f>"1201.08025"</f>
        <v>1201.08025</v>
      </c>
      <c r="E49" s="7" t="s">
        <v>64</v>
      </c>
      <c r="G49" s="2"/>
    </row>
    <row r="50" spans="2:7" ht="20.100000000000001" customHeight="1" x14ac:dyDescent="0.3">
      <c r="B50" s="30"/>
      <c r="C50" s="33"/>
      <c r="D50" s="17" t="str">
        <f>"1201.08305"</f>
        <v>1201.08305</v>
      </c>
      <c r="E50" s="7" t="s">
        <v>118</v>
      </c>
      <c r="G50" s="2"/>
    </row>
    <row r="51" spans="2:7" ht="20.100000000000001" customHeight="1" x14ac:dyDescent="0.3">
      <c r="B51" s="30"/>
      <c r="C51" s="33"/>
      <c r="D51" s="17" t="str">
        <f>"1201.08306"</f>
        <v>1201.08306</v>
      </c>
      <c r="E51" s="7" t="s">
        <v>119</v>
      </c>
      <c r="G51" s="2"/>
    </row>
    <row r="52" spans="2:7" ht="20.100000000000001" customHeight="1" x14ac:dyDescent="0.3">
      <c r="B52" s="30"/>
      <c r="C52" s="33"/>
      <c r="D52" s="17" t="str">
        <f>"1201.08089"</f>
        <v>1201.08089</v>
      </c>
      <c r="E52" s="7" t="s">
        <v>106</v>
      </c>
      <c r="G52" s="2"/>
    </row>
    <row r="53" spans="2:7" ht="20.100000000000001" customHeight="1" thickBot="1" x14ac:dyDescent="0.35">
      <c r="B53" s="30"/>
      <c r="C53" s="36"/>
      <c r="D53" s="21" t="str">
        <f>"G1201.08304"</f>
        <v>G1201.08304</v>
      </c>
      <c r="E53" s="11" t="s">
        <v>159</v>
      </c>
      <c r="G53" s="2"/>
    </row>
    <row r="54" spans="2:7" ht="20.100000000000001" customHeight="1" x14ac:dyDescent="0.3">
      <c r="B54" s="30"/>
      <c r="C54" s="35" t="s">
        <v>4</v>
      </c>
      <c r="D54" s="22" t="str">
        <f>"G1201.08032"</f>
        <v>G1201.08032</v>
      </c>
      <c r="E54" s="23" t="s">
        <v>197</v>
      </c>
      <c r="G54" s="2"/>
    </row>
    <row r="55" spans="2:7" ht="20.100000000000001" customHeight="1" x14ac:dyDescent="0.3">
      <c r="B55" s="30"/>
      <c r="C55" s="33"/>
      <c r="D55" s="17" t="str">
        <f>"G1201.08033"</f>
        <v>G1201.08033</v>
      </c>
      <c r="E55" s="7" t="s">
        <v>196</v>
      </c>
      <c r="G55" s="2"/>
    </row>
    <row r="56" spans="2:7" ht="20.100000000000001" customHeight="1" x14ac:dyDescent="0.3">
      <c r="B56" s="30"/>
      <c r="C56" s="33"/>
      <c r="D56" s="19"/>
      <c r="E56" s="9"/>
      <c r="G56" s="2"/>
    </row>
    <row r="57" spans="2:7" ht="20.100000000000001" customHeight="1" thickBot="1" x14ac:dyDescent="0.35">
      <c r="B57" s="31"/>
      <c r="C57" s="36"/>
      <c r="D57" s="18"/>
      <c r="E57" s="8"/>
      <c r="G57" s="2"/>
    </row>
    <row r="58" spans="2:7" ht="20.100000000000001" customHeight="1" x14ac:dyDescent="0.3">
      <c r="B58" s="29" t="s">
        <v>10</v>
      </c>
      <c r="C58" s="35" t="s">
        <v>3</v>
      </c>
      <c r="D58" s="16" t="str">
        <f>"1201.08026"</f>
        <v>1201.08026</v>
      </c>
      <c r="E58" s="6" t="s">
        <v>67</v>
      </c>
      <c r="G58" s="2"/>
    </row>
    <row r="59" spans="2:7" ht="20.100000000000001" customHeight="1" x14ac:dyDescent="0.3">
      <c r="B59" s="30"/>
      <c r="C59" s="33"/>
      <c r="D59" s="17" t="str">
        <f>"1201.08027"</f>
        <v>1201.08027</v>
      </c>
      <c r="E59" s="7" t="s">
        <v>66</v>
      </c>
      <c r="G59" s="2"/>
    </row>
    <row r="60" spans="2:7" ht="20.100000000000001" customHeight="1" x14ac:dyDescent="0.3">
      <c r="B60" s="30"/>
      <c r="C60" s="33"/>
      <c r="D60" s="17" t="str">
        <f>"1201.08307"</f>
        <v>1201.08307</v>
      </c>
      <c r="E60" s="7" t="s">
        <v>120</v>
      </c>
      <c r="G60" s="2"/>
    </row>
    <row r="61" spans="2:7" ht="20.100000000000001" customHeight="1" x14ac:dyDescent="0.3">
      <c r="B61" s="30"/>
      <c r="C61" s="33"/>
      <c r="D61" s="17" t="str">
        <f>"1201.08308"</f>
        <v>1201.08308</v>
      </c>
      <c r="E61" s="7" t="s">
        <v>121</v>
      </c>
    </row>
    <row r="62" spans="2:7" ht="20.100000000000001" customHeight="1" thickBot="1" x14ac:dyDescent="0.35">
      <c r="B62" s="30"/>
      <c r="C62" s="36"/>
      <c r="D62" s="21" t="str">
        <f>"G1201.08303"</f>
        <v>G1201.08303</v>
      </c>
      <c r="E62" s="11" t="s">
        <v>158</v>
      </c>
    </row>
    <row r="63" spans="2:7" ht="20.100000000000001" customHeight="1" x14ac:dyDescent="0.3">
      <c r="B63" s="30"/>
      <c r="C63" s="35" t="s">
        <v>4</v>
      </c>
      <c r="D63" s="22" t="str">
        <f>"G1201.08036"</f>
        <v>G1201.08036</v>
      </c>
      <c r="E63" s="23" t="s">
        <v>199</v>
      </c>
    </row>
    <row r="64" spans="2:7" ht="20.100000000000001" customHeight="1" x14ac:dyDescent="0.3">
      <c r="B64" s="30"/>
      <c r="C64" s="33"/>
      <c r="D64" s="17" t="str">
        <f>"G1201.08037"</f>
        <v>G1201.08037</v>
      </c>
      <c r="E64" s="7" t="s">
        <v>198</v>
      </c>
    </row>
    <row r="65" spans="2:5" ht="20.100000000000001" customHeight="1" x14ac:dyDescent="0.3">
      <c r="B65" s="30"/>
      <c r="C65" s="33"/>
      <c r="D65" s="17"/>
      <c r="E65" s="7"/>
    </row>
    <row r="66" spans="2:5" ht="20.100000000000001" customHeight="1" thickBot="1" x14ac:dyDescent="0.35">
      <c r="B66" s="31"/>
      <c r="C66" s="36"/>
      <c r="D66" s="18"/>
      <c r="E66" s="8"/>
    </row>
    <row r="67" spans="2:5" ht="20.100000000000001" customHeight="1" x14ac:dyDescent="0.3">
      <c r="B67" s="29" t="s">
        <v>11</v>
      </c>
      <c r="C67" s="35" t="s">
        <v>3</v>
      </c>
      <c r="D67" s="16" t="str">
        <f>"1201.08029"</f>
        <v>1201.08029</v>
      </c>
      <c r="E67" s="6" t="s">
        <v>68</v>
      </c>
    </row>
    <row r="68" spans="2:5" ht="20.100000000000001" customHeight="1" x14ac:dyDescent="0.3">
      <c r="B68" s="30"/>
      <c r="C68" s="33"/>
      <c r="D68" s="17" t="str">
        <f>"1201.08030"</f>
        <v>1201.08030</v>
      </c>
      <c r="E68" s="7" t="s">
        <v>69</v>
      </c>
    </row>
    <row r="69" spans="2:5" ht="20.100000000000001" customHeight="1" x14ac:dyDescent="0.3">
      <c r="B69" s="30"/>
      <c r="C69" s="33"/>
      <c r="D69" s="17" t="str">
        <f>"1201.08352"</f>
        <v>1201.08352</v>
      </c>
      <c r="E69" s="7" t="s">
        <v>122</v>
      </c>
    </row>
    <row r="70" spans="2:5" ht="20.100000000000001" customHeight="1" x14ac:dyDescent="0.3">
      <c r="B70" s="30"/>
      <c r="C70" s="33"/>
      <c r="D70" s="17" t="str">
        <f>"1301.08042"</f>
        <v>1301.08042</v>
      </c>
      <c r="E70" s="7" t="s">
        <v>123</v>
      </c>
    </row>
    <row r="71" spans="2:5" ht="20.100000000000001" customHeight="1" thickBot="1" x14ac:dyDescent="0.35">
      <c r="B71" s="30"/>
      <c r="C71" s="36"/>
      <c r="D71" s="21" t="str">
        <f>"G1201.08088"</f>
        <v>G1201.08088</v>
      </c>
      <c r="E71" s="11" t="s">
        <v>157</v>
      </c>
    </row>
    <row r="72" spans="2:5" ht="20.100000000000001" customHeight="1" x14ac:dyDescent="0.3">
      <c r="B72" s="30"/>
      <c r="C72" s="35" t="s">
        <v>4</v>
      </c>
      <c r="D72" s="22" t="str">
        <f>"G1201.08038"</f>
        <v>G1201.08038</v>
      </c>
      <c r="E72" s="23" t="s">
        <v>201</v>
      </c>
    </row>
    <row r="73" spans="2:5" ht="20.100000000000001" customHeight="1" x14ac:dyDescent="0.3">
      <c r="B73" s="30"/>
      <c r="C73" s="33"/>
      <c r="D73" s="17" t="str">
        <f>"G1201.08039"</f>
        <v>G1201.08039</v>
      </c>
      <c r="E73" s="7" t="s">
        <v>200</v>
      </c>
    </row>
    <row r="74" spans="2:5" ht="20.100000000000001" customHeight="1" x14ac:dyDescent="0.3">
      <c r="B74" s="30"/>
      <c r="C74" s="33"/>
      <c r="D74" s="17" t="str">
        <f>"G1201.08085"</f>
        <v>G1201.08085</v>
      </c>
      <c r="E74" s="7" t="s">
        <v>220</v>
      </c>
    </row>
    <row r="75" spans="2:5" ht="20.100000000000001" customHeight="1" thickBot="1" x14ac:dyDescent="0.35">
      <c r="B75" s="31"/>
      <c r="C75" s="36"/>
      <c r="D75" s="18"/>
      <c r="E75" s="8"/>
    </row>
    <row r="76" spans="2:5" ht="20.100000000000001" customHeight="1" x14ac:dyDescent="0.3">
      <c r="B76" s="29" t="s">
        <v>12</v>
      </c>
      <c r="C76" s="35" t="s">
        <v>3</v>
      </c>
      <c r="D76" s="16" t="str">
        <f>"1201.08033"</f>
        <v>1201.08033</v>
      </c>
      <c r="E76" s="6" t="s">
        <v>71</v>
      </c>
    </row>
    <row r="77" spans="2:5" ht="20.100000000000001" customHeight="1" x14ac:dyDescent="0.3">
      <c r="B77" s="30"/>
      <c r="C77" s="33"/>
      <c r="D77" s="17" t="str">
        <f>"1201.08034"</f>
        <v>1201.08034</v>
      </c>
      <c r="E77" s="7" t="s">
        <v>70</v>
      </c>
    </row>
    <row r="78" spans="2:5" ht="20.100000000000001" customHeight="1" x14ac:dyDescent="0.3">
      <c r="B78" s="30"/>
      <c r="C78" s="33"/>
      <c r="D78" s="17" t="str">
        <f>"1401.08256"</f>
        <v>1401.08256</v>
      </c>
      <c r="E78" s="7" t="s">
        <v>124</v>
      </c>
    </row>
    <row r="79" spans="2:5" ht="20.100000000000001" customHeight="1" x14ac:dyDescent="0.3">
      <c r="B79" s="30"/>
      <c r="C79" s="33"/>
      <c r="D79" s="17" t="str">
        <f>"1401.08257"</f>
        <v>1401.08257</v>
      </c>
      <c r="E79" s="7" t="s">
        <v>125</v>
      </c>
    </row>
    <row r="80" spans="2:5" ht="20.100000000000001" customHeight="1" x14ac:dyDescent="0.3">
      <c r="B80" s="30"/>
      <c r="C80" s="33"/>
      <c r="D80" s="17" t="str">
        <f>"G1201.08001"</f>
        <v>G1201.08001</v>
      </c>
      <c r="E80" s="7" t="s">
        <v>138</v>
      </c>
    </row>
    <row r="81" spans="2:5" ht="20.100000000000001" customHeight="1" x14ac:dyDescent="0.3">
      <c r="B81" s="30"/>
      <c r="C81" s="34"/>
      <c r="D81" s="17" t="str">
        <f>"G1201.08086"</f>
        <v>G1201.08086</v>
      </c>
      <c r="E81" s="7" t="s">
        <v>156</v>
      </c>
    </row>
    <row r="82" spans="2:5" ht="20.100000000000001" customHeight="1" x14ac:dyDescent="0.3">
      <c r="B82" s="30"/>
      <c r="C82" s="32" t="s">
        <v>4</v>
      </c>
      <c r="D82" s="17" t="str">
        <f>"G1201.08041"</f>
        <v>G1201.08041</v>
      </c>
      <c r="E82" s="7" t="s">
        <v>203</v>
      </c>
    </row>
    <row r="83" spans="2:5" ht="20.100000000000001" customHeight="1" x14ac:dyDescent="0.3">
      <c r="B83" s="30"/>
      <c r="C83" s="33"/>
      <c r="D83" s="17" t="str">
        <f>"G1201.08044"</f>
        <v>G1201.08044</v>
      </c>
      <c r="E83" s="7" t="s">
        <v>202</v>
      </c>
    </row>
    <row r="84" spans="2:5" ht="20.100000000000001" customHeight="1" x14ac:dyDescent="0.3">
      <c r="B84" s="30"/>
      <c r="C84" s="33"/>
      <c r="D84" s="20"/>
      <c r="E84" s="10"/>
    </row>
    <row r="85" spans="2:5" ht="20.100000000000001" customHeight="1" thickBot="1" x14ac:dyDescent="0.35">
      <c r="B85" s="31"/>
      <c r="C85" s="36"/>
      <c r="D85" s="18"/>
      <c r="E85" s="8"/>
    </row>
    <row r="86" spans="2:5" ht="20.100000000000001" customHeight="1" x14ac:dyDescent="0.3">
      <c r="B86" s="29" t="s">
        <v>13</v>
      </c>
      <c r="C86" s="35" t="s">
        <v>3</v>
      </c>
      <c r="D86" s="16" t="str">
        <f>"1201.08036"</f>
        <v>1201.08036</v>
      </c>
      <c r="E86" s="6" t="s">
        <v>73</v>
      </c>
    </row>
    <row r="87" spans="2:5" ht="20.100000000000001" customHeight="1" x14ac:dyDescent="0.3">
      <c r="B87" s="30"/>
      <c r="C87" s="33"/>
      <c r="D87" s="17" t="str">
        <f>"1201.08037"</f>
        <v>1201.08037</v>
      </c>
      <c r="E87" s="7" t="s">
        <v>72</v>
      </c>
    </row>
    <row r="88" spans="2:5" ht="20.100000000000001" customHeight="1" x14ac:dyDescent="0.3">
      <c r="B88" s="30"/>
      <c r="C88" s="33"/>
      <c r="D88" s="17" t="str">
        <f>"G1001.08046"</f>
        <v>G1001.08046</v>
      </c>
      <c r="E88" s="7" t="s">
        <v>126</v>
      </c>
    </row>
    <row r="89" spans="2:5" ht="20.100000000000001" customHeight="1" x14ac:dyDescent="0.3">
      <c r="B89" s="30"/>
      <c r="C89" s="33"/>
      <c r="D89" s="17" t="str">
        <f>"G1001.08089"</f>
        <v>G1001.08089</v>
      </c>
      <c r="E89" s="7" t="s">
        <v>127</v>
      </c>
    </row>
    <row r="90" spans="2:5" ht="20.100000000000001" customHeight="1" x14ac:dyDescent="0.3">
      <c r="B90" s="30"/>
      <c r="C90" s="34"/>
      <c r="D90" s="17" t="str">
        <f>"G1201.08083"</f>
        <v>G1201.08083</v>
      </c>
      <c r="E90" s="7" t="s">
        <v>155</v>
      </c>
    </row>
    <row r="91" spans="2:5" ht="20.100000000000001" customHeight="1" x14ac:dyDescent="0.3">
      <c r="B91" s="30"/>
      <c r="C91" s="32" t="s">
        <v>4</v>
      </c>
      <c r="D91" s="17" t="str">
        <f>"G1201.08048"</f>
        <v>G1201.08048</v>
      </c>
      <c r="E91" s="7" t="s">
        <v>205</v>
      </c>
    </row>
    <row r="92" spans="2:5" ht="20.100000000000001" customHeight="1" x14ac:dyDescent="0.3">
      <c r="B92" s="30"/>
      <c r="C92" s="33"/>
      <c r="D92" s="17" t="str">
        <f>"G1201.08050"</f>
        <v>G1201.08050</v>
      </c>
      <c r="E92" s="7" t="s">
        <v>204</v>
      </c>
    </row>
    <row r="93" spans="2:5" ht="20.100000000000001" customHeight="1" x14ac:dyDescent="0.3">
      <c r="B93" s="30"/>
      <c r="C93" s="33"/>
      <c r="D93" s="20"/>
      <c r="E93" s="10"/>
    </row>
    <row r="94" spans="2:5" ht="20.100000000000001" customHeight="1" thickBot="1" x14ac:dyDescent="0.35">
      <c r="B94" s="31"/>
      <c r="C94" s="36"/>
      <c r="D94" s="18"/>
      <c r="E94" s="8"/>
    </row>
    <row r="95" spans="2:5" ht="20.100000000000001" customHeight="1" x14ac:dyDescent="0.3">
      <c r="B95" s="29" t="s">
        <v>14</v>
      </c>
      <c r="C95" s="35" t="s">
        <v>3</v>
      </c>
      <c r="D95" s="16" t="str">
        <f>"1201.08039"</f>
        <v>1201.08039</v>
      </c>
      <c r="E95" s="6" t="s">
        <v>75</v>
      </c>
    </row>
    <row r="96" spans="2:5" ht="20.100000000000001" customHeight="1" x14ac:dyDescent="0.3">
      <c r="B96" s="30"/>
      <c r="C96" s="33"/>
      <c r="D96" s="17" t="str">
        <f>"1201.08040"</f>
        <v>1201.08040</v>
      </c>
      <c r="E96" s="7" t="s">
        <v>74</v>
      </c>
    </row>
    <row r="97" spans="2:5" ht="20.100000000000001" customHeight="1" x14ac:dyDescent="0.3">
      <c r="B97" s="30"/>
      <c r="C97" s="33"/>
      <c r="D97" s="17" t="str">
        <f>"G1001.08090"</f>
        <v>G1001.08090</v>
      </c>
      <c r="E97" s="7" t="s">
        <v>128</v>
      </c>
    </row>
    <row r="98" spans="2:5" ht="20.100000000000001" customHeight="1" x14ac:dyDescent="0.3">
      <c r="B98" s="30"/>
      <c r="C98" s="33"/>
      <c r="D98" s="17" t="str">
        <f>"G1101.08004"</f>
        <v>G1101.08004</v>
      </c>
      <c r="E98" s="7" t="s">
        <v>129</v>
      </c>
    </row>
    <row r="99" spans="2:5" ht="20.100000000000001" customHeight="1" x14ac:dyDescent="0.3">
      <c r="B99" s="30"/>
      <c r="C99" s="34"/>
      <c r="D99" s="17" t="str">
        <f>"G1201.08076"</f>
        <v>G1201.08076</v>
      </c>
      <c r="E99" s="7" t="s">
        <v>154</v>
      </c>
    </row>
    <row r="100" spans="2:5" ht="20.100000000000001" customHeight="1" x14ac:dyDescent="0.3">
      <c r="B100" s="30"/>
      <c r="C100" s="32" t="s">
        <v>4</v>
      </c>
      <c r="D100" s="17" t="str">
        <f>"G1201.08051"</f>
        <v>G1201.08051</v>
      </c>
      <c r="E100" s="7" t="s">
        <v>207</v>
      </c>
    </row>
    <row r="101" spans="2:5" ht="20.100000000000001" customHeight="1" x14ac:dyDescent="0.3">
      <c r="B101" s="30"/>
      <c r="C101" s="33"/>
      <c r="D101" s="17" t="str">
        <f>"G1201.08056"</f>
        <v>G1201.08056</v>
      </c>
      <c r="E101" s="7" t="s">
        <v>206</v>
      </c>
    </row>
    <row r="102" spans="2:5" ht="20.100000000000001" customHeight="1" x14ac:dyDescent="0.3">
      <c r="B102" s="30"/>
      <c r="C102" s="33"/>
      <c r="D102" s="20"/>
      <c r="E102" s="10"/>
    </row>
    <row r="103" spans="2:5" ht="20.100000000000001" customHeight="1" thickBot="1" x14ac:dyDescent="0.35">
      <c r="B103" s="31"/>
      <c r="C103" s="36"/>
      <c r="D103" s="18"/>
      <c r="E103" s="8"/>
    </row>
    <row r="104" spans="2:5" ht="20.100000000000001" customHeight="1" x14ac:dyDescent="0.3">
      <c r="B104" s="29" t="s">
        <v>28</v>
      </c>
      <c r="C104" s="35" t="s">
        <v>3</v>
      </c>
      <c r="D104" s="16" t="str">
        <f>"1201.08041"</f>
        <v>1201.08041</v>
      </c>
      <c r="E104" s="6" t="s">
        <v>77</v>
      </c>
    </row>
    <row r="105" spans="2:5" ht="20.100000000000001" customHeight="1" x14ac:dyDescent="0.3">
      <c r="B105" s="30"/>
      <c r="C105" s="33"/>
      <c r="D105" s="17" t="str">
        <f>"1201.08042"</f>
        <v>1201.08042</v>
      </c>
      <c r="E105" s="7" t="s">
        <v>76</v>
      </c>
    </row>
    <row r="106" spans="2:5" ht="20.100000000000001" customHeight="1" x14ac:dyDescent="0.3">
      <c r="B106" s="30"/>
      <c r="C106" s="33"/>
      <c r="D106" s="17" t="str">
        <f>"G1101.08005"</f>
        <v>G1101.08005</v>
      </c>
      <c r="E106" s="7" t="s">
        <v>130</v>
      </c>
    </row>
    <row r="107" spans="2:5" ht="20.100000000000001" customHeight="1" x14ac:dyDescent="0.3">
      <c r="B107" s="30"/>
      <c r="C107" s="33"/>
      <c r="D107" s="17" t="str">
        <f>"G1101.08045"</f>
        <v>G1101.08045</v>
      </c>
      <c r="E107" s="7" t="s">
        <v>131</v>
      </c>
    </row>
    <row r="108" spans="2:5" ht="20.100000000000001" customHeight="1" x14ac:dyDescent="0.3">
      <c r="B108" s="30"/>
      <c r="C108" s="34"/>
      <c r="D108" s="17" t="str">
        <f>"G1201.08075"</f>
        <v>G1201.08075</v>
      </c>
      <c r="E108" s="7" t="s">
        <v>153</v>
      </c>
    </row>
    <row r="109" spans="2:5" ht="20.100000000000001" customHeight="1" x14ac:dyDescent="0.3">
      <c r="B109" s="30"/>
      <c r="C109" s="32" t="s">
        <v>4</v>
      </c>
      <c r="D109" s="17" t="str">
        <f>"G1201.08059"</f>
        <v>G1201.08059</v>
      </c>
      <c r="E109" s="7" t="s">
        <v>209</v>
      </c>
    </row>
    <row r="110" spans="2:5" ht="20.100000000000001" customHeight="1" x14ac:dyDescent="0.3">
      <c r="B110" s="30"/>
      <c r="C110" s="33"/>
      <c r="D110" s="17" t="str">
        <f>"G1201.08061"</f>
        <v>G1201.08061</v>
      </c>
      <c r="E110" s="7" t="s">
        <v>208</v>
      </c>
    </row>
    <row r="111" spans="2:5" ht="20.100000000000001" customHeight="1" x14ac:dyDescent="0.3">
      <c r="B111" s="30"/>
      <c r="C111" s="33"/>
      <c r="D111" s="20"/>
      <c r="E111" s="10"/>
    </row>
    <row r="112" spans="2:5" ht="20.100000000000001" customHeight="1" thickBot="1" x14ac:dyDescent="0.35">
      <c r="B112" s="31"/>
      <c r="C112" s="36"/>
      <c r="D112" s="18"/>
      <c r="E112" s="8"/>
    </row>
    <row r="113" spans="2:5" ht="20.100000000000001" customHeight="1" x14ac:dyDescent="0.3">
      <c r="B113" s="29" t="s">
        <v>26</v>
      </c>
      <c r="C113" s="35" t="s">
        <v>3</v>
      </c>
      <c r="D113" s="16" t="str">
        <f>"1201.08043"</f>
        <v>1201.08043</v>
      </c>
      <c r="E113" s="6" t="s">
        <v>79</v>
      </c>
    </row>
    <row r="114" spans="2:5" ht="20.100000000000001" customHeight="1" x14ac:dyDescent="0.3">
      <c r="B114" s="30"/>
      <c r="C114" s="33"/>
      <c r="D114" s="17" t="str">
        <f>"1201.08045"</f>
        <v>1201.08045</v>
      </c>
      <c r="E114" s="7" t="s">
        <v>78</v>
      </c>
    </row>
    <row r="115" spans="2:5" ht="20.100000000000001" customHeight="1" x14ac:dyDescent="0.3">
      <c r="B115" s="30"/>
      <c r="C115" s="33"/>
      <c r="D115" s="17" t="str">
        <f>"G1101.08051"</f>
        <v>G1101.08051</v>
      </c>
      <c r="E115" s="7" t="s">
        <v>132</v>
      </c>
    </row>
    <row r="116" spans="2:5" ht="20.100000000000001" customHeight="1" x14ac:dyDescent="0.3">
      <c r="B116" s="30"/>
      <c r="C116" s="33"/>
      <c r="D116" s="17" t="str">
        <f>"G1101.08052"</f>
        <v>G1101.08052</v>
      </c>
      <c r="E116" s="7" t="s">
        <v>133</v>
      </c>
    </row>
    <row r="117" spans="2:5" ht="20.100000000000001" customHeight="1" x14ac:dyDescent="0.3">
      <c r="B117" s="30"/>
      <c r="C117" s="34"/>
      <c r="D117" s="17" t="str">
        <f>"G1201.08070"</f>
        <v>G1201.08070</v>
      </c>
      <c r="E117" s="7" t="s">
        <v>152</v>
      </c>
    </row>
    <row r="118" spans="2:5" ht="20.100000000000001" customHeight="1" x14ac:dyDescent="0.3">
      <c r="B118" s="30"/>
      <c r="C118" s="32" t="s">
        <v>4</v>
      </c>
      <c r="D118" s="17" t="str">
        <f>"G1201.08065"</f>
        <v>G1201.08065</v>
      </c>
      <c r="E118" s="7" t="s">
        <v>211</v>
      </c>
    </row>
    <row r="119" spans="2:5" ht="20.100000000000001" customHeight="1" x14ac:dyDescent="0.3">
      <c r="B119" s="30"/>
      <c r="C119" s="33"/>
      <c r="D119" s="17" t="str">
        <f>"G1201.08067"</f>
        <v>G1201.08067</v>
      </c>
      <c r="E119" s="7" t="s">
        <v>210</v>
      </c>
    </row>
    <row r="120" spans="2:5" ht="20.100000000000001" customHeight="1" x14ac:dyDescent="0.3">
      <c r="B120" s="30"/>
      <c r="C120" s="33"/>
      <c r="D120" s="20"/>
      <c r="E120" s="10"/>
    </row>
    <row r="121" spans="2:5" ht="20.100000000000001" customHeight="1" thickBot="1" x14ac:dyDescent="0.35">
      <c r="B121" s="31"/>
      <c r="C121" s="36"/>
      <c r="D121" s="18"/>
      <c r="E121" s="8"/>
    </row>
    <row r="122" spans="2:5" ht="20.100000000000001" customHeight="1" x14ac:dyDescent="0.3">
      <c r="B122" s="29" t="s">
        <v>27</v>
      </c>
      <c r="C122" s="35" t="s">
        <v>3</v>
      </c>
      <c r="D122" s="16" t="str">
        <f>"1201.08046"</f>
        <v>1201.08046</v>
      </c>
      <c r="E122" s="6" t="s">
        <v>81</v>
      </c>
    </row>
    <row r="123" spans="2:5" ht="20.100000000000001" customHeight="1" x14ac:dyDescent="0.3">
      <c r="B123" s="30"/>
      <c r="C123" s="33"/>
      <c r="D123" s="17" t="str">
        <f>"1201.08047"</f>
        <v>1201.08047</v>
      </c>
      <c r="E123" s="7" t="s">
        <v>80</v>
      </c>
    </row>
    <row r="124" spans="2:5" ht="20.100000000000001" customHeight="1" x14ac:dyDescent="0.3">
      <c r="B124" s="30"/>
      <c r="C124" s="33"/>
      <c r="D124" s="17" t="str">
        <f>"G1101.08056"</f>
        <v>G1101.08056</v>
      </c>
      <c r="E124" s="7" t="s">
        <v>135</v>
      </c>
    </row>
    <row r="125" spans="2:5" ht="20.100000000000001" customHeight="1" x14ac:dyDescent="0.3">
      <c r="B125" s="30"/>
      <c r="C125" s="33"/>
      <c r="D125" s="17" t="str">
        <f>"G1101.08061"</f>
        <v>G1101.08061</v>
      </c>
      <c r="E125" s="7" t="s">
        <v>134</v>
      </c>
    </row>
    <row r="126" spans="2:5" ht="20.100000000000001" customHeight="1" x14ac:dyDescent="0.3">
      <c r="B126" s="30"/>
      <c r="C126" s="34"/>
      <c r="D126" s="17" t="str">
        <f>"G1201.08069"</f>
        <v>G1201.08069</v>
      </c>
      <c r="E126" s="7" t="s">
        <v>151</v>
      </c>
    </row>
    <row r="127" spans="2:5" ht="20.100000000000001" customHeight="1" x14ac:dyDescent="0.3">
      <c r="B127" s="30"/>
      <c r="C127" s="32" t="s">
        <v>4</v>
      </c>
      <c r="D127" s="17" t="str">
        <f>"G1201.08068"</f>
        <v>G1201.08068</v>
      </c>
      <c r="E127" s="7" t="s">
        <v>213</v>
      </c>
    </row>
    <row r="128" spans="2:5" ht="20.100000000000001" customHeight="1" x14ac:dyDescent="0.3">
      <c r="B128" s="30"/>
      <c r="C128" s="33"/>
      <c r="D128" s="17" t="str">
        <f>"G1201.08073"</f>
        <v>G1201.08073</v>
      </c>
      <c r="E128" s="7" t="s">
        <v>212</v>
      </c>
    </row>
    <row r="129" spans="2:7" ht="20.100000000000001" customHeight="1" x14ac:dyDescent="0.3">
      <c r="B129" s="30"/>
      <c r="C129" s="33"/>
      <c r="D129" s="17" t="str">
        <f>"G1201.08087"</f>
        <v>G1201.08087</v>
      </c>
      <c r="E129" s="7" t="s">
        <v>221</v>
      </c>
    </row>
    <row r="130" spans="2:7" ht="20.100000000000001" customHeight="1" thickBot="1" x14ac:dyDescent="0.35">
      <c r="B130" s="31"/>
      <c r="C130" s="36"/>
      <c r="D130" s="18"/>
      <c r="E130" s="8"/>
    </row>
    <row r="131" spans="2:7" ht="20.100000000000001" customHeight="1" x14ac:dyDescent="0.3">
      <c r="B131" s="29" t="s">
        <v>25</v>
      </c>
      <c r="C131" s="35" t="s">
        <v>3</v>
      </c>
      <c r="D131" s="16" t="str">
        <f>"1201.08051"</f>
        <v>1201.08051</v>
      </c>
      <c r="E131" s="6" t="s">
        <v>83</v>
      </c>
    </row>
    <row r="132" spans="2:7" ht="20.100000000000001" customHeight="1" x14ac:dyDescent="0.3">
      <c r="B132" s="30"/>
      <c r="C132" s="33"/>
      <c r="D132" s="17" t="str">
        <f>"1201.08052"</f>
        <v>1201.08052</v>
      </c>
      <c r="E132" s="7" t="s">
        <v>82</v>
      </c>
    </row>
    <row r="133" spans="2:7" ht="20.100000000000001" customHeight="1" x14ac:dyDescent="0.3">
      <c r="B133" s="30"/>
      <c r="C133" s="33"/>
      <c r="D133" s="17" t="str">
        <f>"G1101.08063"</f>
        <v>G1101.08063</v>
      </c>
      <c r="E133" s="7" t="s">
        <v>137</v>
      </c>
    </row>
    <row r="134" spans="2:7" ht="20.100000000000001" customHeight="1" x14ac:dyDescent="0.3">
      <c r="B134" s="30"/>
      <c r="C134" s="33"/>
      <c r="D134" s="17" t="str">
        <f>"G1101.08308"</f>
        <v>G1101.08308</v>
      </c>
      <c r="E134" s="7" t="s">
        <v>136</v>
      </c>
    </row>
    <row r="135" spans="2:7" ht="20.100000000000001" customHeight="1" x14ac:dyDescent="0.3">
      <c r="B135" s="30"/>
      <c r="C135" s="34"/>
      <c r="D135" s="17" t="str">
        <f>"G1201.08066"</f>
        <v>G1201.08066</v>
      </c>
      <c r="E135" s="7" t="s">
        <v>150</v>
      </c>
    </row>
    <row r="136" spans="2:7" ht="20.100000000000001" customHeight="1" x14ac:dyDescent="0.3">
      <c r="B136" s="30"/>
      <c r="C136" s="32" t="s">
        <v>4</v>
      </c>
      <c r="D136" s="17" t="str">
        <f>"G1201.08074"</f>
        <v>G1201.08074</v>
      </c>
      <c r="E136" s="7" t="s">
        <v>215</v>
      </c>
      <c r="G136" s="2"/>
    </row>
    <row r="137" spans="2:7" ht="20.100000000000001" customHeight="1" x14ac:dyDescent="0.3">
      <c r="B137" s="30"/>
      <c r="C137" s="33"/>
      <c r="D137" s="17" t="str">
        <f>"G1201.08077"</f>
        <v>G1201.08077</v>
      </c>
      <c r="E137" s="7" t="s">
        <v>214</v>
      </c>
      <c r="G137" s="2"/>
    </row>
    <row r="138" spans="2:7" ht="20.100000000000001" customHeight="1" x14ac:dyDescent="0.3">
      <c r="B138" s="30"/>
      <c r="C138" s="33"/>
      <c r="D138" s="17" t="str">
        <f>"G1201.08089"</f>
        <v>G1201.08089</v>
      </c>
      <c r="E138" s="7" t="s">
        <v>222</v>
      </c>
      <c r="G138" s="2"/>
    </row>
    <row r="139" spans="2:7" ht="20.100000000000001" customHeight="1" thickBot="1" x14ac:dyDescent="0.35">
      <c r="B139" s="31"/>
      <c r="C139" s="36"/>
      <c r="D139" s="18"/>
      <c r="E139" s="8"/>
      <c r="G139" s="2"/>
    </row>
    <row r="140" spans="2:7" ht="20.100000000000001" customHeight="1" x14ac:dyDescent="0.3">
      <c r="B140" s="29" t="s">
        <v>15</v>
      </c>
      <c r="C140" s="35" t="s">
        <v>3</v>
      </c>
      <c r="D140" s="16" t="str">
        <f>"1101.08097"</f>
        <v>1101.08097</v>
      </c>
      <c r="E140" s="6" t="s">
        <v>47</v>
      </c>
    </row>
    <row r="141" spans="2:7" ht="20.100000000000001" customHeight="1" x14ac:dyDescent="0.3">
      <c r="B141" s="30"/>
      <c r="C141" s="33"/>
      <c r="D141" s="17" t="str">
        <f>"1201.08001"</f>
        <v>1201.08001</v>
      </c>
      <c r="E141" s="7" t="s">
        <v>46</v>
      </c>
    </row>
    <row r="142" spans="2:7" ht="20.100000000000001" customHeight="1" x14ac:dyDescent="0.3">
      <c r="B142" s="30"/>
      <c r="C142" s="33"/>
      <c r="D142" s="17" t="str">
        <f>"1201.08053"</f>
        <v>1201.08053</v>
      </c>
      <c r="E142" s="7" t="s">
        <v>85</v>
      </c>
    </row>
    <row r="143" spans="2:7" ht="20.100000000000001" customHeight="1" x14ac:dyDescent="0.3">
      <c r="B143" s="30"/>
      <c r="C143" s="33"/>
      <c r="D143" s="17" t="str">
        <f>"1201.08054"</f>
        <v>1201.08054</v>
      </c>
      <c r="E143" s="7" t="s">
        <v>84</v>
      </c>
    </row>
    <row r="144" spans="2:7" ht="20.100000000000001" customHeight="1" x14ac:dyDescent="0.3">
      <c r="B144" s="30"/>
      <c r="C144" s="34"/>
      <c r="D144" s="17" t="str">
        <f>"G1201.08060"</f>
        <v>G1201.08060</v>
      </c>
      <c r="E144" s="7" t="s">
        <v>149</v>
      </c>
    </row>
    <row r="145" spans="2:7" ht="20.100000000000001" customHeight="1" x14ac:dyDescent="0.3">
      <c r="B145" s="30"/>
      <c r="C145" s="32" t="s">
        <v>4</v>
      </c>
      <c r="D145" s="17" t="str">
        <f>"G1101.08082"</f>
        <v>G1101.08082</v>
      </c>
      <c r="E145" s="7" t="s">
        <v>179</v>
      </c>
      <c r="G145" s="2"/>
    </row>
    <row r="146" spans="2:7" ht="20.100000000000001" customHeight="1" x14ac:dyDescent="0.3">
      <c r="B146" s="30"/>
      <c r="C146" s="33"/>
      <c r="D146" s="17" t="str">
        <f>"G1101.08084"</f>
        <v>G1101.08084</v>
      </c>
      <c r="E146" s="7" t="s">
        <v>178</v>
      </c>
      <c r="G146" s="2"/>
    </row>
    <row r="147" spans="2:7" ht="20.100000000000001" customHeight="1" x14ac:dyDescent="0.3">
      <c r="B147" s="30"/>
      <c r="C147" s="33"/>
      <c r="D147" s="17" t="str">
        <f>"G1201.08081"</f>
        <v>G1201.08081</v>
      </c>
      <c r="E147" s="7" t="s">
        <v>217</v>
      </c>
      <c r="G147" s="2"/>
    </row>
    <row r="148" spans="2:7" ht="20.100000000000001" customHeight="1" thickBot="1" x14ac:dyDescent="0.35">
      <c r="B148" s="31"/>
      <c r="C148" s="36"/>
      <c r="D148" s="18"/>
      <c r="E148" s="8"/>
      <c r="G148" s="2"/>
    </row>
    <row r="149" spans="2:7" ht="20.100000000000001" customHeight="1" x14ac:dyDescent="0.3">
      <c r="B149" s="29" t="s">
        <v>16</v>
      </c>
      <c r="C149" s="35" t="s">
        <v>3</v>
      </c>
      <c r="D149" s="16" t="str">
        <f>"1201.08002"</f>
        <v>1201.08002</v>
      </c>
      <c r="E149" s="6" t="s">
        <v>49</v>
      </c>
    </row>
    <row r="150" spans="2:7" ht="20.100000000000001" customHeight="1" x14ac:dyDescent="0.3">
      <c r="B150" s="30"/>
      <c r="C150" s="33"/>
      <c r="D150" s="17" t="str">
        <f>"1201.08004"</f>
        <v>1201.08004</v>
      </c>
      <c r="E150" s="7" t="s">
        <v>48</v>
      </c>
    </row>
    <row r="151" spans="2:7" ht="20.100000000000001" customHeight="1" x14ac:dyDescent="0.3">
      <c r="B151" s="30"/>
      <c r="C151" s="33"/>
      <c r="D151" s="17" t="str">
        <f>"1201.08056"</f>
        <v>1201.08056</v>
      </c>
      <c r="E151" s="7" t="s">
        <v>87</v>
      </c>
    </row>
    <row r="152" spans="2:7" ht="20.100000000000001" customHeight="1" x14ac:dyDescent="0.3">
      <c r="B152" s="30"/>
      <c r="C152" s="33"/>
      <c r="D152" s="17" t="str">
        <f>"1201.08057"</f>
        <v>1201.08057</v>
      </c>
      <c r="E152" s="7" t="s">
        <v>86</v>
      </c>
    </row>
    <row r="153" spans="2:7" ht="20.100000000000001" customHeight="1" x14ac:dyDescent="0.3">
      <c r="B153" s="30"/>
      <c r="C153" s="34"/>
      <c r="D153" s="17" t="str">
        <f>"G1201.08057"</f>
        <v>G1201.08057</v>
      </c>
      <c r="E153" s="7" t="s">
        <v>148</v>
      </c>
    </row>
    <row r="154" spans="2:7" ht="20.100000000000001" customHeight="1" x14ac:dyDescent="0.3">
      <c r="B154" s="30"/>
      <c r="C154" s="32" t="s">
        <v>4</v>
      </c>
      <c r="D154" s="17" t="str">
        <f>"G1101.08086"</f>
        <v>G1101.08086</v>
      </c>
      <c r="E154" s="7" t="s">
        <v>181</v>
      </c>
      <c r="G154" s="2"/>
    </row>
    <row r="155" spans="2:7" ht="20.100000000000001" customHeight="1" x14ac:dyDescent="0.3">
      <c r="B155" s="30"/>
      <c r="C155" s="33"/>
      <c r="D155" s="17" t="str">
        <f>"G1101.08302"</f>
        <v>G1101.08302</v>
      </c>
      <c r="E155" s="7" t="s">
        <v>180</v>
      </c>
      <c r="G155" s="2"/>
    </row>
    <row r="156" spans="2:7" ht="20.100000000000001" customHeight="1" x14ac:dyDescent="0.3">
      <c r="B156" s="30"/>
      <c r="C156" s="33"/>
      <c r="D156" s="17" t="str">
        <f>"G1201.08082"</f>
        <v>G1201.08082</v>
      </c>
      <c r="E156" s="7" t="s">
        <v>218</v>
      </c>
      <c r="G156" s="2"/>
    </row>
    <row r="157" spans="2:7" ht="20.100000000000001" customHeight="1" thickBot="1" x14ac:dyDescent="0.35">
      <c r="B157" s="31"/>
      <c r="C157" s="36"/>
      <c r="D157" s="18"/>
      <c r="E157" s="8"/>
      <c r="G157" s="2"/>
    </row>
    <row r="158" spans="2:7" ht="20.100000000000001" customHeight="1" x14ac:dyDescent="0.3">
      <c r="B158" s="29" t="s">
        <v>17</v>
      </c>
      <c r="C158" s="35" t="s">
        <v>3</v>
      </c>
      <c r="D158" s="16" t="str">
        <f>"1201.08005"</f>
        <v>1201.08005</v>
      </c>
      <c r="E158" s="6" t="s">
        <v>51</v>
      </c>
    </row>
    <row r="159" spans="2:7" ht="20.100000000000001" customHeight="1" x14ac:dyDescent="0.3">
      <c r="B159" s="30"/>
      <c r="C159" s="33"/>
      <c r="D159" s="17" t="str">
        <f>"1201.08007"</f>
        <v>1201.08007</v>
      </c>
      <c r="E159" s="7" t="s">
        <v>50</v>
      </c>
    </row>
    <row r="160" spans="2:7" ht="20.100000000000001" customHeight="1" x14ac:dyDescent="0.3">
      <c r="B160" s="30"/>
      <c r="C160" s="33"/>
      <c r="D160" s="17" t="str">
        <f>"1201.08058"</f>
        <v>1201.08058</v>
      </c>
      <c r="E160" s="7" t="s">
        <v>89</v>
      </c>
    </row>
    <row r="161" spans="2:7" ht="20.100000000000001" customHeight="1" x14ac:dyDescent="0.3">
      <c r="B161" s="30"/>
      <c r="C161" s="33"/>
      <c r="D161" s="17" t="str">
        <f>"1201.08061"</f>
        <v>1201.08061</v>
      </c>
      <c r="E161" s="7" t="s">
        <v>88</v>
      </c>
    </row>
    <row r="162" spans="2:7" ht="20.100000000000001" customHeight="1" x14ac:dyDescent="0.3">
      <c r="B162" s="30"/>
      <c r="C162" s="34"/>
      <c r="D162" s="17" t="str">
        <f>"G1201.08054"</f>
        <v>G1201.08054</v>
      </c>
      <c r="E162" s="7" t="s">
        <v>147</v>
      </c>
    </row>
    <row r="163" spans="2:7" ht="20.100000000000001" customHeight="1" x14ac:dyDescent="0.3">
      <c r="B163" s="30"/>
      <c r="C163" s="32" t="s">
        <v>4</v>
      </c>
      <c r="D163" s="17" t="str">
        <f>"G1201.08002"</f>
        <v>G1201.08002</v>
      </c>
      <c r="E163" s="7" t="s">
        <v>183</v>
      </c>
      <c r="G163" s="2"/>
    </row>
    <row r="164" spans="2:7" ht="20.100000000000001" customHeight="1" x14ac:dyDescent="0.3">
      <c r="B164" s="30"/>
      <c r="C164" s="33"/>
      <c r="D164" s="17" t="str">
        <f>"G1201.08004"</f>
        <v>G1201.08004</v>
      </c>
      <c r="E164" s="7" t="s">
        <v>182</v>
      </c>
      <c r="G164" s="2"/>
    </row>
    <row r="165" spans="2:7" ht="20.100000000000001" customHeight="1" x14ac:dyDescent="0.3">
      <c r="B165" s="30"/>
      <c r="C165" s="33"/>
      <c r="D165" s="17" t="str">
        <f>"G1201.08084"</f>
        <v>G1201.08084</v>
      </c>
      <c r="E165" s="7" t="s">
        <v>219</v>
      </c>
      <c r="G165" s="2"/>
    </row>
    <row r="166" spans="2:7" ht="20.100000000000001" customHeight="1" thickBot="1" x14ac:dyDescent="0.35">
      <c r="B166" s="31"/>
      <c r="C166" s="36"/>
      <c r="D166" s="18"/>
      <c r="E166" s="8"/>
      <c r="G166" s="2"/>
    </row>
    <row r="167" spans="2:7" ht="20.100000000000001" customHeight="1" x14ac:dyDescent="0.3">
      <c r="B167" s="29" t="s">
        <v>29</v>
      </c>
      <c r="C167" s="35" t="s">
        <v>3</v>
      </c>
      <c r="D167" s="16" t="str">
        <f>"1201.08008"</f>
        <v>1201.08008</v>
      </c>
      <c r="E167" s="6" t="s">
        <v>53</v>
      </c>
    </row>
    <row r="168" spans="2:7" ht="20.100000000000001" customHeight="1" x14ac:dyDescent="0.3">
      <c r="B168" s="30"/>
      <c r="C168" s="33"/>
      <c r="D168" s="17" t="str">
        <f>"1201.08011"</f>
        <v>1201.08011</v>
      </c>
      <c r="E168" s="7" t="s">
        <v>52</v>
      </c>
    </row>
    <row r="169" spans="2:7" ht="20.100000000000001" customHeight="1" x14ac:dyDescent="0.3">
      <c r="B169" s="30"/>
      <c r="C169" s="33"/>
      <c r="D169" s="17" t="str">
        <f>"1201.08062"</f>
        <v>1201.08062</v>
      </c>
      <c r="E169" s="7" t="s">
        <v>91</v>
      </c>
    </row>
    <row r="170" spans="2:7" ht="20.100000000000001" customHeight="1" x14ac:dyDescent="0.3">
      <c r="B170" s="30"/>
      <c r="C170" s="33"/>
      <c r="D170" s="17" t="str">
        <f>"1201.08067"</f>
        <v>1201.08067</v>
      </c>
      <c r="E170" s="7" t="s">
        <v>90</v>
      </c>
    </row>
    <row r="171" spans="2:7" ht="20.100000000000001" customHeight="1" x14ac:dyDescent="0.3">
      <c r="B171" s="30"/>
      <c r="C171" s="34"/>
      <c r="D171" s="17" t="str">
        <f>"G1201.08040"</f>
        <v>G1201.08040</v>
      </c>
      <c r="E171" s="7" t="s">
        <v>146</v>
      </c>
    </row>
    <row r="172" spans="2:7" ht="20.100000000000001" customHeight="1" x14ac:dyDescent="0.3">
      <c r="B172" s="30"/>
      <c r="C172" s="32" t="s">
        <v>4</v>
      </c>
      <c r="D172" s="17" t="str">
        <f>"G1201.08005"</f>
        <v>G1201.08005</v>
      </c>
      <c r="E172" s="7" t="s">
        <v>185</v>
      </c>
    </row>
    <row r="173" spans="2:7" ht="20.100000000000001" customHeight="1" x14ac:dyDescent="0.3">
      <c r="B173" s="30"/>
      <c r="C173" s="33"/>
      <c r="D173" s="17" t="str">
        <f>"G1201.08006"</f>
        <v>G1201.08006</v>
      </c>
      <c r="E173" s="7" t="s">
        <v>184</v>
      </c>
    </row>
    <row r="174" spans="2:7" ht="20.100000000000001" customHeight="1" thickBot="1" x14ac:dyDescent="0.35">
      <c r="B174" s="31"/>
      <c r="C174" s="36"/>
      <c r="D174" s="21" t="str">
        <f>"G1201.08080"</f>
        <v>G1201.08080</v>
      </c>
      <c r="E174" s="11" t="s">
        <v>216</v>
      </c>
    </row>
    <row r="175" spans="2:7" ht="20.100000000000001" customHeight="1" x14ac:dyDescent="0.3">
      <c r="B175" s="29" t="s">
        <v>18</v>
      </c>
      <c r="C175" s="35" t="s">
        <v>3</v>
      </c>
      <c r="D175" s="16" t="str">
        <f>"0601.08078"</f>
        <v>0601.08078</v>
      </c>
      <c r="E175" s="6" t="s">
        <v>33</v>
      </c>
    </row>
    <row r="176" spans="2:7" ht="20.100000000000001" customHeight="1" x14ac:dyDescent="0.3">
      <c r="B176" s="30"/>
      <c r="C176" s="33"/>
      <c r="D176" s="17" t="str">
        <f>"0901.08044"</f>
        <v>0901.08044</v>
      </c>
      <c r="E176" s="7" t="s">
        <v>32</v>
      </c>
    </row>
    <row r="177" spans="2:5" ht="20.100000000000001" customHeight="1" x14ac:dyDescent="0.3">
      <c r="B177" s="30"/>
      <c r="C177" s="33"/>
      <c r="D177" s="17" t="str">
        <f>"1201.08068"</f>
        <v>1201.08068</v>
      </c>
      <c r="E177" s="7" t="s">
        <v>93</v>
      </c>
    </row>
    <row r="178" spans="2:5" ht="20.100000000000001" customHeight="1" x14ac:dyDescent="0.3">
      <c r="B178" s="30"/>
      <c r="C178" s="33"/>
      <c r="D178" s="17" t="str">
        <f>"1201.08070"</f>
        <v>1201.08070</v>
      </c>
      <c r="E178" s="7" t="s">
        <v>92</v>
      </c>
    </row>
    <row r="179" spans="2:5" ht="20.100000000000001" customHeight="1" x14ac:dyDescent="0.3">
      <c r="B179" s="30"/>
      <c r="C179" s="34"/>
      <c r="D179" s="17" t="str">
        <f>"G1201.08034"</f>
        <v>G1201.08034</v>
      </c>
      <c r="E179" s="7" t="s">
        <v>145</v>
      </c>
    </row>
    <row r="180" spans="2:5" ht="20.100000000000001" customHeight="1" x14ac:dyDescent="0.3">
      <c r="B180" s="30"/>
      <c r="C180" s="32" t="s">
        <v>4</v>
      </c>
      <c r="D180" s="17" t="str">
        <f>"0801.08031"</f>
        <v>0801.08031</v>
      </c>
      <c r="E180" s="7" t="s">
        <v>162</v>
      </c>
    </row>
    <row r="181" spans="2:5" ht="20.100000000000001" customHeight="1" x14ac:dyDescent="0.3">
      <c r="B181" s="30"/>
      <c r="C181" s="33"/>
      <c r="D181" s="17" t="str">
        <f>"1001.08094"</f>
        <v>1001.08094</v>
      </c>
      <c r="E181" s="7" t="s">
        <v>163</v>
      </c>
    </row>
    <row r="182" spans="2:5" ht="20.100000000000001" customHeight="1" x14ac:dyDescent="0.3">
      <c r="B182" s="30"/>
      <c r="C182" s="33"/>
      <c r="D182" s="17" t="str">
        <f>"G1201.08300"</f>
        <v>G1201.08300</v>
      </c>
      <c r="E182" s="7" t="s">
        <v>226</v>
      </c>
    </row>
    <row r="183" spans="2:5" ht="20.100000000000001" customHeight="1" thickBot="1" x14ac:dyDescent="0.35">
      <c r="B183" s="31"/>
      <c r="C183" s="36"/>
      <c r="D183" s="18"/>
      <c r="E183" s="8"/>
    </row>
    <row r="184" spans="2:5" ht="20.100000000000001" customHeight="1" x14ac:dyDescent="0.3">
      <c r="B184" s="29" t="s">
        <v>19</v>
      </c>
      <c r="C184" s="35" t="s">
        <v>3</v>
      </c>
      <c r="D184" s="16" t="str">
        <f>"0901.08073"</f>
        <v>0901.08073</v>
      </c>
      <c r="E184" s="6" t="s">
        <v>31</v>
      </c>
    </row>
    <row r="185" spans="2:5" ht="20.100000000000001" customHeight="1" x14ac:dyDescent="0.3">
      <c r="B185" s="30"/>
      <c r="C185" s="33"/>
      <c r="D185" s="17" t="str">
        <f>"1001.08051"</f>
        <v>1001.08051</v>
      </c>
      <c r="E185" s="7" t="s">
        <v>30</v>
      </c>
    </row>
    <row r="186" spans="2:5" ht="20.100000000000001" customHeight="1" x14ac:dyDescent="0.3">
      <c r="B186" s="30"/>
      <c r="C186" s="33"/>
      <c r="D186" s="17" t="str">
        <f>"1201.08071"</f>
        <v>1201.08071</v>
      </c>
      <c r="E186" s="7" t="s">
        <v>95</v>
      </c>
    </row>
    <row r="187" spans="2:5" ht="20.100000000000001" customHeight="1" x14ac:dyDescent="0.3">
      <c r="B187" s="30"/>
      <c r="C187" s="33"/>
      <c r="D187" s="17" t="str">
        <f>"1201.08072"</f>
        <v>1201.08072</v>
      </c>
      <c r="E187" s="7" t="s">
        <v>94</v>
      </c>
    </row>
    <row r="188" spans="2:5" ht="20.100000000000001" customHeight="1" x14ac:dyDescent="0.3">
      <c r="B188" s="30"/>
      <c r="C188" s="34"/>
      <c r="D188" s="17" t="str">
        <f>"G1201.08025"</f>
        <v>G1201.08025</v>
      </c>
      <c r="E188" s="7" t="s">
        <v>144</v>
      </c>
    </row>
    <row r="189" spans="2:5" ht="20.100000000000001" customHeight="1" x14ac:dyDescent="0.3">
      <c r="B189" s="30"/>
      <c r="C189" s="32" t="s">
        <v>4</v>
      </c>
      <c r="D189" s="17" t="str">
        <f>"1101.08080"</f>
        <v>1101.08080</v>
      </c>
      <c r="E189" s="7" t="s">
        <v>165</v>
      </c>
    </row>
    <row r="190" spans="2:5" ht="20.100000000000001" customHeight="1" x14ac:dyDescent="0.3">
      <c r="B190" s="30"/>
      <c r="C190" s="33"/>
      <c r="D190" s="17" t="str">
        <f>"G0301.08054"</f>
        <v>G0301.08054</v>
      </c>
      <c r="E190" s="7" t="s">
        <v>164</v>
      </c>
    </row>
    <row r="191" spans="2:5" ht="20.100000000000001" customHeight="1" x14ac:dyDescent="0.3">
      <c r="B191" s="30"/>
      <c r="C191" s="33"/>
      <c r="D191" s="17" t="str">
        <f>"G1301.08083"</f>
        <v>G1301.08083</v>
      </c>
      <c r="E191" s="7" t="s">
        <v>232</v>
      </c>
    </row>
    <row r="192" spans="2:5" ht="20.100000000000001" customHeight="1" thickBot="1" x14ac:dyDescent="0.35">
      <c r="B192" s="31"/>
      <c r="C192" s="36"/>
      <c r="D192" s="18"/>
      <c r="E192" s="8"/>
    </row>
    <row r="193" spans="2:5" ht="20.100000000000001" customHeight="1" x14ac:dyDescent="0.3">
      <c r="B193" s="29" t="s">
        <v>20</v>
      </c>
      <c r="C193" s="35" t="s">
        <v>3</v>
      </c>
      <c r="D193" s="16" t="str">
        <f>"1001.08059"</f>
        <v>1001.08059</v>
      </c>
      <c r="E193" s="6" t="s">
        <v>37</v>
      </c>
    </row>
    <row r="194" spans="2:5" ht="20.100000000000001" customHeight="1" x14ac:dyDescent="0.3">
      <c r="B194" s="30"/>
      <c r="C194" s="33"/>
      <c r="D194" s="17" t="str">
        <f>"1101.08002"</f>
        <v>1101.08002</v>
      </c>
      <c r="E194" s="7" t="s">
        <v>36</v>
      </c>
    </row>
    <row r="195" spans="2:5" ht="20.100000000000001" customHeight="1" x14ac:dyDescent="0.3">
      <c r="B195" s="30"/>
      <c r="C195" s="33"/>
      <c r="D195" s="17" t="str">
        <f>"1201.08074"</f>
        <v>1201.08074</v>
      </c>
      <c r="E195" s="7" t="s">
        <v>96</v>
      </c>
    </row>
    <row r="196" spans="2:5" ht="20.100000000000001" customHeight="1" x14ac:dyDescent="0.3">
      <c r="B196" s="30"/>
      <c r="C196" s="33"/>
      <c r="D196" s="17" t="str">
        <f>"1201.08075"</f>
        <v>1201.08075</v>
      </c>
      <c r="E196" s="7" t="s">
        <v>97</v>
      </c>
    </row>
    <row r="197" spans="2:5" ht="20.100000000000001" customHeight="1" x14ac:dyDescent="0.3">
      <c r="B197" s="30"/>
      <c r="C197" s="34"/>
      <c r="D197" s="17" t="str">
        <f>"G1201.08019"</f>
        <v>G1201.08019</v>
      </c>
      <c r="E197" s="7" t="s">
        <v>143</v>
      </c>
    </row>
    <row r="198" spans="2:5" ht="20.100000000000001" customHeight="1" x14ac:dyDescent="0.3">
      <c r="B198" s="30"/>
      <c r="C198" s="32" t="s">
        <v>4</v>
      </c>
      <c r="D198" s="17" t="str">
        <f>"G0801.08013"</f>
        <v>G0801.08013</v>
      </c>
      <c r="E198" s="7" t="s">
        <v>167</v>
      </c>
    </row>
    <row r="199" spans="2:5" ht="20.100000000000001" customHeight="1" x14ac:dyDescent="0.3">
      <c r="B199" s="30"/>
      <c r="C199" s="33"/>
      <c r="D199" s="17" t="str">
        <f>"G0901.08042"</f>
        <v>G0901.08042</v>
      </c>
      <c r="E199" s="7" t="s">
        <v>166</v>
      </c>
    </row>
    <row r="200" spans="2:5" ht="20.100000000000001" customHeight="1" x14ac:dyDescent="0.3">
      <c r="B200" s="30"/>
      <c r="C200" s="33"/>
      <c r="D200" s="17" t="str">
        <f>"G1301.08077"</f>
        <v>G1301.08077</v>
      </c>
      <c r="E200" s="7" t="s">
        <v>231</v>
      </c>
    </row>
    <row r="201" spans="2:5" ht="20.100000000000001" customHeight="1" thickBot="1" x14ac:dyDescent="0.35">
      <c r="B201" s="31"/>
      <c r="C201" s="36"/>
      <c r="D201" s="18"/>
      <c r="E201" s="8"/>
    </row>
    <row r="202" spans="2:5" ht="20.100000000000001" customHeight="1" x14ac:dyDescent="0.3">
      <c r="B202" s="29" t="s">
        <v>21</v>
      </c>
      <c r="C202" s="35" t="s">
        <v>3</v>
      </c>
      <c r="D202" s="16" t="str">
        <f>"1101.08007"</f>
        <v>1101.08007</v>
      </c>
      <c r="E202" s="6" t="s">
        <v>35</v>
      </c>
    </row>
    <row r="203" spans="2:5" ht="20.100000000000001" customHeight="1" x14ac:dyDescent="0.3">
      <c r="B203" s="30"/>
      <c r="C203" s="33"/>
      <c r="D203" s="17" t="str">
        <f>"1101.08031"</f>
        <v>1101.08031</v>
      </c>
      <c r="E203" s="7" t="s">
        <v>34</v>
      </c>
    </row>
    <row r="204" spans="2:5" ht="20.100000000000001" customHeight="1" x14ac:dyDescent="0.3">
      <c r="B204" s="30"/>
      <c r="C204" s="33"/>
      <c r="D204" s="17" t="str">
        <f>"1201.08076"</f>
        <v>1201.08076</v>
      </c>
      <c r="E204" s="7" t="s">
        <v>99</v>
      </c>
    </row>
    <row r="205" spans="2:5" ht="20.100000000000001" customHeight="1" x14ac:dyDescent="0.3">
      <c r="B205" s="30"/>
      <c r="C205" s="33"/>
      <c r="D205" s="17" t="str">
        <f>"1201.08078"</f>
        <v>1201.08078</v>
      </c>
      <c r="E205" s="7" t="s">
        <v>98</v>
      </c>
    </row>
    <row r="206" spans="2:5" ht="20.100000000000001" customHeight="1" x14ac:dyDescent="0.3">
      <c r="B206" s="30"/>
      <c r="C206" s="34"/>
      <c r="D206" s="17" t="str">
        <f>"G1201.08017"</f>
        <v>G1201.08017</v>
      </c>
      <c r="E206" s="7" t="s">
        <v>142</v>
      </c>
    </row>
    <row r="207" spans="2:5" ht="20.100000000000001" customHeight="1" x14ac:dyDescent="0.3">
      <c r="B207" s="30"/>
      <c r="C207" s="32" t="s">
        <v>4</v>
      </c>
      <c r="D207" s="17" t="str">
        <f>"G0901.08076"</f>
        <v>G0901.08076</v>
      </c>
      <c r="E207" s="7" t="s">
        <v>169</v>
      </c>
    </row>
    <row r="208" spans="2:5" ht="20.100000000000001" customHeight="1" x14ac:dyDescent="0.3">
      <c r="B208" s="30"/>
      <c r="C208" s="33"/>
      <c r="D208" s="17" t="str">
        <f>"G1001.08001"</f>
        <v>G1001.08001</v>
      </c>
      <c r="E208" s="7" t="s">
        <v>168</v>
      </c>
    </row>
    <row r="209" spans="2:5" ht="20.100000000000001" customHeight="1" x14ac:dyDescent="0.3">
      <c r="B209" s="30"/>
      <c r="C209" s="33"/>
      <c r="D209" s="17" t="str">
        <f>"G1301.08037"</f>
        <v>G1301.08037</v>
      </c>
      <c r="E209" s="7" t="s">
        <v>230</v>
      </c>
    </row>
    <row r="210" spans="2:5" ht="20.100000000000001" customHeight="1" thickBot="1" x14ac:dyDescent="0.35">
      <c r="B210" s="31"/>
      <c r="C210" s="36"/>
      <c r="D210" s="18"/>
      <c r="E210" s="8"/>
    </row>
    <row r="211" spans="2:5" ht="20.100000000000001" customHeight="1" x14ac:dyDescent="0.3">
      <c r="B211" s="29" t="s">
        <v>22</v>
      </c>
      <c r="C211" s="35" t="s">
        <v>3</v>
      </c>
      <c r="D211" s="16" t="str">
        <f>"1101.08034"</f>
        <v>1101.08034</v>
      </c>
      <c r="E211" s="6" t="s">
        <v>38</v>
      </c>
    </row>
    <row r="212" spans="2:5" ht="20.100000000000001" customHeight="1" x14ac:dyDescent="0.3">
      <c r="B212" s="30"/>
      <c r="C212" s="33"/>
      <c r="D212" s="17" t="str">
        <f>"1101.08039"</f>
        <v>1101.08039</v>
      </c>
      <c r="E212" s="7" t="s">
        <v>39</v>
      </c>
    </row>
    <row r="213" spans="2:5" ht="20.100000000000001" customHeight="1" x14ac:dyDescent="0.3">
      <c r="B213" s="30"/>
      <c r="C213" s="33"/>
      <c r="D213" s="17" t="str">
        <f>"1201.08080"</f>
        <v>1201.08080</v>
      </c>
      <c r="E213" s="7" t="s">
        <v>101</v>
      </c>
    </row>
    <row r="214" spans="2:5" ht="20.100000000000001" customHeight="1" x14ac:dyDescent="0.3">
      <c r="B214" s="30"/>
      <c r="C214" s="33"/>
      <c r="D214" s="17" t="str">
        <f>"1201.08081"</f>
        <v>1201.08081</v>
      </c>
      <c r="E214" s="7" t="s">
        <v>100</v>
      </c>
    </row>
    <row r="215" spans="2:5" ht="20.100000000000001" customHeight="1" x14ac:dyDescent="0.3">
      <c r="B215" s="30"/>
      <c r="C215" s="34"/>
      <c r="D215" s="17" t="str">
        <f>"G1201.08012"</f>
        <v>G1201.08012</v>
      </c>
      <c r="E215" s="7" t="s">
        <v>141</v>
      </c>
    </row>
    <row r="216" spans="2:5" ht="20.100000000000001" customHeight="1" x14ac:dyDescent="0.3">
      <c r="B216" s="30"/>
      <c r="C216" s="32" t="s">
        <v>4</v>
      </c>
      <c r="D216" s="17" t="str">
        <f>"G1101.08006"</f>
        <v>G1101.08006</v>
      </c>
      <c r="E216" s="7" t="s">
        <v>171</v>
      </c>
    </row>
    <row r="217" spans="2:5" ht="20.100000000000001" customHeight="1" x14ac:dyDescent="0.3">
      <c r="B217" s="30"/>
      <c r="C217" s="33"/>
      <c r="D217" s="17" t="str">
        <f>"G1101.08007"</f>
        <v>G1101.08007</v>
      </c>
      <c r="E217" s="7" t="s">
        <v>170</v>
      </c>
    </row>
    <row r="218" spans="2:5" ht="20.100000000000001" customHeight="1" x14ac:dyDescent="0.3">
      <c r="B218" s="30"/>
      <c r="C218" s="33"/>
      <c r="D218" s="17" t="str">
        <f>"G1301.08028"</f>
        <v>G1301.08028</v>
      </c>
      <c r="E218" s="7" t="s">
        <v>229</v>
      </c>
    </row>
    <row r="219" spans="2:5" ht="20.100000000000001" customHeight="1" thickBot="1" x14ac:dyDescent="0.35">
      <c r="B219" s="31"/>
      <c r="C219" s="36"/>
      <c r="D219" s="18"/>
      <c r="E219" s="8"/>
    </row>
    <row r="220" spans="2:5" ht="20.100000000000001" customHeight="1" x14ac:dyDescent="0.3">
      <c r="B220" s="29" t="s">
        <v>23</v>
      </c>
      <c r="C220" s="35" t="s">
        <v>3</v>
      </c>
      <c r="D220" s="16" t="str">
        <f>"1101.08040"</f>
        <v>1101.08040</v>
      </c>
      <c r="E220" s="6" t="s">
        <v>40</v>
      </c>
    </row>
    <row r="221" spans="2:5" ht="20.100000000000001" customHeight="1" x14ac:dyDescent="0.3">
      <c r="B221" s="30"/>
      <c r="C221" s="33"/>
      <c r="D221" s="17" t="str">
        <f>"1101.08062"</f>
        <v>1101.08062</v>
      </c>
      <c r="E221" s="7" t="s">
        <v>41</v>
      </c>
    </row>
    <row r="222" spans="2:5" ht="20.100000000000001" customHeight="1" x14ac:dyDescent="0.3">
      <c r="B222" s="30"/>
      <c r="C222" s="33"/>
      <c r="D222" s="17" t="str">
        <f>"1201.08082"</f>
        <v>1201.08082</v>
      </c>
      <c r="E222" s="7" t="s">
        <v>103</v>
      </c>
    </row>
    <row r="223" spans="2:5" ht="20.100000000000001" customHeight="1" x14ac:dyDescent="0.3">
      <c r="B223" s="30"/>
      <c r="C223" s="33"/>
      <c r="D223" s="17" t="str">
        <f>"1201.08083"</f>
        <v>1201.08083</v>
      </c>
      <c r="E223" s="7" t="s">
        <v>102</v>
      </c>
    </row>
    <row r="224" spans="2:5" ht="20.100000000000001" customHeight="1" x14ac:dyDescent="0.3">
      <c r="B224" s="30"/>
      <c r="C224" s="34"/>
      <c r="D224" s="17" t="str">
        <f>"G1201.08009"</f>
        <v>G1201.08009</v>
      </c>
      <c r="E224" s="7" t="s">
        <v>140</v>
      </c>
    </row>
    <row r="225" spans="2:5" ht="20.100000000000001" customHeight="1" x14ac:dyDescent="0.3">
      <c r="B225" s="30"/>
      <c r="C225" s="32" t="s">
        <v>4</v>
      </c>
      <c r="D225" s="17" t="str">
        <f>"G1101.08010"</f>
        <v>G1101.08010</v>
      </c>
      <c r="E225" s="7" t="s">
        <v>173</v>
      </c>
    </row>
    <row r="226" spans="2:5" ht="20.100000000000001" customHeight="1" x14ac:dyDescent="0.3">
      <c r="B226" s="30"/>
      <c r="C226" s="33"/>
      <c r="D226" s="17" t="str">
        <f>"G1101.08015"</f>
        <v>G1101.08015</v>
      </c>
      <c r="E226" s="7" t="s">
        <v>172</v>
      </c>
    </row>
    <row r="227" spans="2:5" ht="20.100000000000001" customHeight="1" x14ac:dyDescent="0.3">
      <c r="B227" s="30"/>
      <c r="C227" s="33"/>
      <c r="D227" s="17" t="str">
        <f>"G1201.08351"</f>
        <v>G1201.08351</v>
      </c>
      <c r="E227" s="7" t="s">
        <v>228</v>
      </c>
    </row>
    <row r="228" spans="2:5" ht="20.100000000000001" customHeight="1" thickBot="1" x14ac:dyDescent="0.35">
      <c r="B228" s="31"/>
      <c r="C228" s="36"/>
      <c r="D228" s="18"/>
      <c r="E228" s="8"/>
    </row>
    <row r="229" spans="2:5" ht="20.100000000000001" customHeight="1" x14ac:dyDescent="0.3">
      <c r="B229" s="29" t="s">
        <v>24</v>
      </c>
      <c r="C229" s="35" t="s">
        <v>3</v>
      </c>
      <c r="D229" s="16" t="str">
        <f>"1101.08066"</f>
        <v>1101.08066</v>
      </c>
      <c r="E229" s="6" t="s">
        <v>43</v>
      </c>
    </row>
    <row r="230" spans="2:5" ht="20.100000000000001" customHeight="1" x14ac:dyDescent="0.3">
      <c r="B230" s="30"/>
      <c r="C230" s="33"/>
      <c r="D230" s="17" t="str">
        <f>"1101.08071"</f>
        <v>1101.08071</v>
      </c>
      <c r="E230" s="7" t="s">
        <v>42</v>
      </c>
    </row>
    <row r="231" spans="2:5" ht="20.100000000000001" customHeight="1" x14ac:dyDescent="0.3">
      <c r="B231" s="30"/>
      <c r="C231" s="33"/>
      <c r="D231" s="17" t="str">
        <f>"1201.08085"</f>
        <v>1201.08085</v>
      </c>
      <c r="E231" s="7" t="s">
        <v>105</v>
      </c>
    </row>
    <row r="232" spans="2:5" ht="20.100000000000001" customHeight="1" x14ac:dyDescent="0.3">
      <c r="B232" s="30"/>
      <c r="C232" s="33"/>
      <c r="D232" s="17" t="str">
        <f>"1201.08086"</f>
        <v>1201.08086</v>
      </c>
      <c r="E232" s="7" t="s">
        <v>104</v>
      </c>
    </row>
    <row r="233" spans="2:5" ht="20.100000000000001" customHeight="1" x14ac:dyDescent="0.3">
      <c r="B233" s="30"/>
      <c r="C233" s="34"/>
      <c r="D233" s="17" t="str">
        <f>"G1201.08007"</f>
        <v>G1201.08007</v>
      </c>
      <c r="E233" s="7" t="s">
        <v>139</v>
      </c>
    </row>
    <row r="234" spans="2:5" ht="20.100000000000001" customHeight="1" x14ac:dyDescent="0.3">
      <c r="B234" s="30"/>
      <c r="C234" s="32" t="s">
        <v>4</v>
      </c>
      <c r="D234" s="17" t="str">
        <f>"G1101.08017"</f>
        <v>G1101.08017</v>
      </c>
      <c r="E234" s="7" t="s">
        <v>175</v>
      </c>
    </row>
    <row r="235" spans="2:5" ht="20.100000000000001" customHeight="1" x14ac:dyDescent="0.3">
      <c r="B235" s="30"/>
      <c r="C235" s="33"/>
      <c r="D235" s="17" t="str">
        <f>"G1101.08019"</f>
        <v>G1101.08019</v>
      </c>
      <c r="E235" s="7" t="s">
        <v>174</v>
      </c>
    </row>
    <row r="236" spans="2:5" ht="20.100000000000001" customHeight="1" x14ac:dyDescent="0.3">
      <c r="B236" s="30"/>
      <c r="C236" s="33"/>
      <c r="D236" s="17" t="str">
        <f>"G1201.08302"</f>
        <v>G1201.08302</v>
      </c>
      <c r="E236" s="7" t="s">
        <v>227</v>
      </c>
    </row>
    <row r="237" spans="2:5" ht="20.100000000000001" customHeight="1" thickBot="1" x14ac:dyDescent="0.35">
      <c r="B237" s="31"/>
      <c r="C237" s="36"/>
      <c r="D237" s="18"/>
      <c r="E237" s="8"/>
    </row>
  </sheetData>
  <mergeCells count="78">
    <mergeCell ref="C86:C90"/>
    <mergeCell ref="C95:C99"/>
    <mergeCell ref="C104:C108"/>
    <mergeCell ref="C113:C117"/>
    <mergeCell ref="B86:B94"/>
    <mergeCell ref="C91:C94"/>
    <mergeCell ref="B95:B103"/>
    <mergeCell ref="C100:C103"/>
    <mergeCell ref="B229:B237"/>
    <mergeCell ref="C234:C237"/>
    <mergeCell ref="C229:C233"/>
    <mergeCell ref="B113:B121"/>
    <mergeCell ref="C118:C121"/>
    <mergeCell ref="B211:B219"/>
    <mergeCell ref="C216:C219"/>
    <mergeCell ref="B220:B228"/>
    <mergeCell ref="C225:C228"/>
    <mergeCell ref="C211:C215"/>
    <mergeCell ref="C220:C224"/>
    <mergeCell ref="B193:B201"/>
    <mergeCell ref="C198:C201"/>
    <mergeCell ref="B202:B210"/>
    <mergeCell ref="C207:C210"/>
    <mergeCell ref="C193:C197"/>
    <mergeCell ref="C202:C206"/>
    <mergeCell ref="B184:B192"/>
    <mergeCell ref="C189:C192"/>
    <mergeCell ref="C167:C171"/>
    <mergeCell ref="C175:C179"/>
    <mergeCell ref="C184:C188"/>
    <mergeCell ref="B158:B166"/>
    <mergeCell ref="C163:C166"/>
    <mergeCell ref="B175:B183"/>
    <mergeCell ref="C180:C183"/>
    <mergeCell ref="C158:C162"/>
    <mergeCell ref="B167:B174"/>
    <mergeCell ref="C172:C174"/>
    <mergeCell ref="B131:B139"/>
    <mergeCell ref="C136:C139"/>
    <mergeCell ref="B149:B157"/>
    <mergeCell ref="C154:C157"/>
    <mergeCell ref="C131:C135"/>
    <mergeCell ref="C140:C144"/>
    <mergeCell ref="C149:C153"/>
    <mergeCell ref="B140:B148"/>
    <mergeCell ref="C145:C148"/>
    <mergeCell ref="B122:B130"/>
    <mergeCell ref="C127:C130"/>
    <mergeCell ref="C122:C126"/>
    <mergeCell ref="B104:B112"/>
    <mergeCell ref="C109:C112"/>
    <mergeCell ref="B67:B75"/>
    <mergeCell ref="C72:C75"/>
    <mergeCell ref="B76:B85"/>
    <mergeCell ref="C82:C85"/>
    <mergeCell ref="B48:B57"/>
    <mergeCell ref="C54:C57"/>
    <mergeCell ref="B58:B66"/>
    <mergeCell ref="C63:C66"/>
    <mergeCell ref="C48:C53"/>
    <mergeCell ref="C58:C62"/>
    <mergeCell ref="C67:C71"/>
    <mergeCell ref="C76:C81"/>
    <mergeCell ref="B30:B38"/>
    <mergeCell ref="C35:C38"/>
    <mergeCell ref="B39:B47"/>
    <mergeCell ref="C44:C47"/>
    <mergeCell ref="B21:B29"/>
    <mergeCell ref="C26:C29"/>
    <mergeCell ref="C21:C25"/>
    <mergeCell ref="C30:C34"/>
    <mergeCell ref="C39:C43"/>
    <mergeCell ref="B3:B11"/>
    <mergeCell ref="C8:C11"/>
    <mergeCell ref="B12:B20"/>
    <mergeCell ref="C17:C20"/>
    <mergeCell ref="C3:C7"/>
    <mergeCell ref="C12:C1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3" fitToHeight="22" orientation="portrait" r:id="rId1"/>
  <rowBreaks count="5" manualBreakCount="5">
    <brk id="47" min="1" max="5" man="1"/>
    <brk id="94" min="1" max="4" man="1"/>
    <brk id="139" min="1" max="4" man="1"/>
    <brk id="174" min="1" max="4" man="1"/>
    <brk id="210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Ogrenci Listesi İlan</vt:lpstr>
      <vt:lpstr>'Ogrenci Listesi İlan'!Yazdırma_Alanı</vt:lpstr>
      <vt:lpstr>'Ogrenci Listesi İlan'!Yazdırma_Başlıkları</vt:lpstr>
    </vt:vector>
  </TitlesOfParts>
  <Company>Sakarya Üniversitesi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Sau</cp:lastModifiedBy>
  <cp:lastPrinted>2015-09-30T12:28:11Z</cp:lastPrinted>
  <dcterms:created xsi:type="dcterms:W3CDTF">2014-09-23T13:23:23Z</dcterms:created>
  <dcterms:modified xsi:type="dcterms:W3CDTF">2015-10-05T11:43:48Z</dcterms:modified>
</cp:coreProperties>
</file>